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55" activeTab="1"/>
  </bookViews>
  <sheets>
    <sheet name="PDRB JATIM" sheetId="1" r:id="rId1"/>
    <sheet name="PDRB PASURUAN" sheetId="8" r:id="rId2"/>
    <sheet name="LQ" sheetId="2" r:id="rId3"/>
    <sheet name="SS(PR)" sheetId="3" r:id="rId4"/>
    <sheet name="SS(PS)" sheetId="4" r:id="rId5"/>
    <sheet name="SS(DS)" sheetId="5" r:id="rId6"/>
    <sheet name="RATA-RATA" sheetId="9" r:id="rId7"/>
    <sheet name="kontribusi sektor" sheetId="10" r:id="rId8"/>
  </sheets>
  <calcPr calcId="144525"/>
</workbook>
</file>

<file path=xl/calcChain.xml><?xml version="1.0" encoding="utf-8"?>
<calcChain xmlns="http://schemas.openxmlformats.org/spreadsheetml/2006/main">
  <c r="C2" i="10" l="1"/>
  <c r="M3" i="10"/>
  <c r="M4" i="10"/>
  <c r="M5" i="10"/>
  <c r="M6" i="10"/>
  <c r="M7" i="10"/>
  <c r="M8" i="10"/>
  <c r="M9" i="10"/>
  <c r="M10" i="10"/>
  <c r="L3" i="10"/>
  <c r="L4" i="10"/>
  <c r="L5" i="10"/>
  <c r="L6" i="10"/>
  <c r="L7" i="10"/>
  <c r="L8" i="10"/>
  <c r="L9" i="10"/>
  <c r="L10" i="10"/>
  <c r="K3" i="10"/>
  <c r="K4" i="10"/>
  <c r="K5" i="10"/>
  <c r="K6" i="10"/>
  <c r="K7" i="10"/>
  <c r="K8" i="10"/>
  <c r="K9" i="10"/>
  <c r="K10" i="10"/>
  <c r="J3" i="10"/>
  <c r="J4" i="10"/>
  <c r="J5" i="10"/>
  <c r="J6" i="10"/>
  <c r="J7" i="10"/>
  <c r="J8" i="10"/>
  <c r="J9" i="10"/>
  <c r="J10" i="10"/>
  <c r="I3" i="10"/>
  <c r="I4" i="10"/>
  <c r="I5" i="10"/>
  <c r="I6" i="10"/>
  <c r="I7" i="10"/>
  <c r="I8" i="10"/>
  <c r="I9" i="10"/>
  <c r="I10" i="10"/>
  <c r="H3" i="10"/>
  <c r="H4" i="10"/>
  <c r="H5" i="10"/>
  <c r="H6" i="10"/>
  <c r="H7" i="10"/>
  <c r="H8" i="10"/>
  <c r="H9" i="10"/>
  <c r="H10" i="10"/>
  <c r="G3" i="10"/>
  <c r="G4" i="10"/>
  <c r="G5" i="10"/>
  <c r="G6" i="10"/>
  <c r="G7" i="10"/>
  <c r="G8" i="10"/>
  <c r="G9" i="10"/>
  <c r="G10" i="10"/>
  <c r="F3" i="10"/>
  <c r="F4" i="10"/>
  <c r="F5" i="10"/>
  <c r="F6" i="10"/>
  <c r="F7" i="10"/>
  <c r="F8" i="10"/>
  <c r="F9" i="10"/>
  <c r="F10" i="10"/>
  <c r="E3" i="10"/>
  <c r="E4" i="10"/>
  <c r="E5" i="10"/>
  <c r="E6" i="10"/>
  <c r="E7" i="10"/>
  <c r="E8" i="10"/>
  <c r="E9" i="10"/>
  <c r="E10" i="10"/>
  <c r="D3" i="10"/>
  <c r="D4" i="10"/>
  <c r="D5" i="10"/>
  <c r="D6" i="10"/>
  <c r="D7" i="10"/>
  <c r="D8" i="10"/>
  <c r="D9" i="10"/>
  <c r="D10" i="10"/>
  <c r="M2" i="10"/>
  <c r="L2" i="10"/>
  <c r="K2" i="10"/>
  <c r="J2" i="10"/>
  <c r="I2" i="10"/>
  <c r="H2" i="10"/>
  <c r="G2" i="10"/>
  <c r="F2" i="10"/>
  <c r="E2" i="10"/>
  <c r="D2" i="10"/>
  <c r="C3" i="10"/>
  <c r="C4" i="10"/>
  <c r="C5" i="10"/>
  <c r="C6" i="10"/>
  <c r="C7" i="10"/>
  <c r="C8" i="10"/>
  <c r="C9" i="10"/>
  <c r="C10" i="10"/>
  <c r="D16" i="8" l="1"/>
  <c r="E16" i="8"/>
  <c r="F16" i="8"/>
  <c r="G16" i="8"/>
  <c r="H16" i="8"/>
  <c r="I16" i="8"/>
  <c r="J16" i="8"/>
  <c r="K16" i="8"/>
  <c r="L16" i="8"/>
  <c r="M16" i="8"/>
  <c r="C16" i="8"/>
  <c r="D15" i="8"/>
  <c r="E15" i="8"/>
  <c r="F15" i="8"/>
  <c r="G15" i="8"/>
  <c r="H15" i="8"/>
  <c r="I15" i="8"/>
  <c r="J15" i="8"/>
  <c r="K15" i="8"/>
  <c r="L15" i="8"/>
  <c r="M15" i="8"/>
  <c r="C15" i="8"/>
  <c r="D11" i="9" l="1"/>
  <c r="D10" i="9"/>
  <c r="D9" i="9"/>
  <c r="D8" i="9"/>
  <c r="D7" i="9"/>
  <c r="D6" i="9"/>
  <c r="D5" i="9"/>
  <c r="D4" i="9"/>
  <c r="H3" i="9"/>
  <c r="H11" i="9"/>
  <c r="H10" i="9"/>
  <c r="H9" i="9"/>
  <c r="H8" i="9"/>
  <c r="H7" i="9"/>
  <c r="H6" i="9"/>
  <c r="H5" i="9"/>
  <c r="H4" i="9"/>
  <c r="E11" i="9" l="1"/>
  <c r="E10" i="9"/>
  <c r="E9" i="9"/>
  <c r="E8" i="9"/>
  <c r="E7" i="9"/>
  <c r="E6" i="9"/>
  <c r="E5" i="9"/>
  <c r="E4" i="9"/>
  <c r="E3" i="9"/>
  <c r="C51" i="4"/>
  <c r="D3" i="9" s="1"/>
  <c r="C11" i="9"/>
  <c r="G11" i="9" s="1"/>
  <c r="C10" i="9"/>
  <c r="G10" i="9" s="1"/>
  <c r="C9" i="9"/>
  <c r="G9" i="9" s="1"/>
  <c r="C8" i="9"/>
  <c r="G8" i="9" s="1"/>
  <c r="C6" i="9"/>
  <c r="G6" i="9" s="1"/>
  <c r="C5" i="9"/>
  <c r="G5" i="9" s="1"/>
  <c r="C4" i="9"/>
  <c r="G4" i="9" s="1"/>
  <c r="C3" i="9"/>
  <c r="G3" i="9" s="1"/>
  <c r="C7" i="9"/>
  <c r="G7" i="9" s="1"/>
  <c r="G59" i="5"/>
  <c r="G55" i="5"/>
  <c r="G54" i="5"/>
  <c r="H59" i="5"/>
  <c r="H55" i="5"/>
  <c r="H54" i="5"/>
  <c r="F59" i="5"/>
  <c r="F58" i="5"/>
  <c r="G58" i="5" s="1"/>
  <c r="F57" i="5"/>
  <c r="G57" i="5" s="1"/>
  <c r="F56" i="5"/>
  <c r="H56" i="5" s="1"/>
  <c r="F55" i="5"/>
  <c r="F53" i="5"/>
  <c r="G53" i="5" s="1"/>
  <c r="F52" i="5"/>
  <c r="H52" i="5" s="1"/>
  <c r="F51" i="5"/>
  <c r="G51" i="5" s="1"/>
  <c r="F59" i="4"/>
  <c r="F58" i="4"/>
  <c r="F57" i="4"/>
  <c r="F56" i="4"/>
  <c r="F55" i="4"/>
  <c r="F54" i="4"/>
  <c r="F53" i="4"/>
  <c r="F52" i="4"/>
  <c r="F51" i="4"/>
  <c r="H51" i="4" s="1"/>
  <c r="H51" i="3"/>
  <c r="F51" i="3"/>
  <c r="C51" i="3"/>
  <c r="F59" i="3"/>
  <c r="F58" i="3"/>
  <c r="F57" i="3"/>
  <c r="F56" i="3"/>
  <c r="F55" i="3"/>
  <c r="F54" i="3"/>
  <c r="F53" i="3"/>
  <c r="F52" i="3"/>
  <c r="J51" i="3"/>
  <c r="M4" i="2"/>
  <c r="N4" i="2"/>
  <c r="M11" i="2"/>
  <c r="N11" i="2" s="1"/>
  <c r="M10" i="2"/>
  <c r="N10" i="2" s="1"/>
  <c r="M9" i="2"/>
  <c r="N9" i="2" s="1"/>
  <c r="M8" i="2"/>
  <c r="N8" i="2" s="1"/>
  <c r="M7" i="2"/>
  <c r="N7" i="2" s="1"/>
  <c r="M6" i="2"/>
  <c r="N6" i="2" s="1"/>
  <c r="M5" i="2"/>
  <c r="N5" i="2" s="1"/>
  <c r="M3" i="2"/>
  <c r="N3" i="2" s="1"/>
  <c r="M12" i="8"/>
  <c r="V6" i="8"/>
  <c r="V12" i="8" s="1"/>
  <c r="T20" i="8"/>
  <c r="V11" i="8"/>
  <c r="V10" i="8"/>
  <c r="V9" i="8"/>
  <c r="V8" i="8"/>
  <c r="V16" i="8"/>
  <c r="Q6" i="8"/>
  <c r="H53" i="5" l="1"/>
  <c r="H57" i="5"/>
  <c r="G52" i="5"/>
  <c r="G56" i="5"/>
  <c r="H58" i="5"/>
  <c r="H51" i="5"/>
  <c r="C3" i="3"/>
  <c r="G51" i="3"/>
  <c r="E51" i="3"/>
  <c r="F54" i="5"/>
  <c r="G59" i="4"/>
  <c r="G58" i="4"/>
  <c r="G57" i="4"/>
  <c r="G56" i="4"/>
  <c r="G54" i="4"/>
  <c r="G53" i="4"/>
  <c r="C51" i="5"/>
  <c r="H57" i="4"/>
  <c r="H56" i="4"/>
  <c r="H53" i="4"/>
  <c r="H55" i="4"/>
  <c r="H54" i="4"/>
  <c r="G52" i="4"/>
  <c r="H59" i="4"/>
  <c r="H58" i="4"/>
  <c r="F39" i="4"/>
  <c r="C39" i="4"/>
  <c r="C27" i="4"/>
  <c r="C15" i="4"/>
  <c r="G55" i="4"/>
  <c r="H59" i="3"/>
  <c r="H58" i="3"/>
  <c r="H57" i="3"/>
  <c r="H56" i="3"/>
  <c r="G56" i="3" s="1"/>
  <c r="H55" i="3"/>
  <c r="G55" i="3" s="1"/>
  <c r="H53" i="3"/>
  <c r="H52" i="3"/>
  <c r="H54" i="3"/>
  <c r="G59" i="3"/>
  <c r="G53" i="3"/>
  <c r="F39" i="3"/>
  <c r="C27" i="3"/>
  <c r="F15" i="3"/>
  <c r="E15" i="3"/>
  <c r="K12" i="8"/>
  <c r="Q8" i="8"/>
  <c r="Q12" i="8" s="1"/>
  <c r="Q9" i="8"/>
  <c r="Q10" i="8"/>
  <c r="Q11" i="8"/>
  <c r="M12" i="1"/>
  <c r="X11" i="1"/>
  <c r="X8" i="1"/>
  <c r="X10" i="1"/>
  <c r="X9" i="1"/>
  <c r="X6" i="1"/>
  <c r="V20" i="1"/>
  <c r="G57" i="3" l="1"/>
  <c r="G54" i="3"/>
  <c r="G58" i="3"/>
  <c r="H52" i="4"/>
  <c r="G51" i="4"/>
  <c r="G52" i="3"/>
  <c r="Y13" i="1"/>
  <c r="C52" i="5" l="1"/>
  <c r="C53" i="5"/>
  <c r="C54" i="5"/>
  <c r="C55" i="5"/>
  <c r="C56" i="5"/>
  <c r="C57" i="5"/>
  <c r="C58" i="5"/>
  <c r="C59" i="5"/>
  <c r="F40" i="5"/>
  <c r="F41" i="5"/>
  <c r="F42" i="5"/>
  <c r="F43" i="5"/>
  <c r="F44" i="5"/>
  <c r="F45" i="5"/>
  <c r="F46" i="5"/>
  <c r="F47" i="5"/>
  <c r="F39" i="5"/>
  <c r="C40" i="5"/>
  <c r="C41" i="5"/>
  <c r="C42" i="5"/>
  <c r="C43" i="5"/>
  <c r="C44" i="5"/>
  <c r="C45" i="5"/>
  <c r="C46" i="5"/>
  <c r="C47" i="5"/>
  <c r="C39" i="5"/>
  <c r="F28" i="5"/>
  <c r="F29" i="5"/>
  <c r="F30" i="5"/>
  <c r="F31" i="5"/>
  <c r="F32" i="5"/>
  <c r="F33" i="5"/>
  <c r="F34" i="5"/>
  <c r="F35" i="5"/>
  <c r="F27" i="5"/>
  <c r="C28" i="5"/>
  <c r="C29" i="5"/>
  <c r="C30" i="5"/>
  <c r="C31" i="5"/>
  <c r="C32" i="5"/>
  <c r="C33" i="5"/>
  <c r="C34" i="5"/>
  <c r="C35" i="5"/>
  <c r="C27" i="5"/>
  <c r="F16" i="5"/>
  <c r="F17" i="5"/>
  <c r="F18" i="5"/>
  <c r="F19" i="5"/>
  <c r="F20" i="5"/>
  <c r="F21" i="5"/>
  <c r="F22" i="5"/>
  <c r="F23" i="5"/>
  <c r="F15" i="5"/>
  <c r="C23" i="5"/>
  <c r="C16" i="5"/>
  <c r="C17" i="5"/>
  <c r="C18" i="5"/>
  <c r="C19" i="5"/>
  <c r="C20" i="5"/>
  <c r="C21" i="5"/>
  <c r="C22" i="5"/>
  <c r="C15" i="5"/>
  <c r="F4" i="5"/>
  <c r="F5" i="5"/>
  <c r="F6" i="5"/>
  <c r="F7" i="5"/>
  <c r="F8" i="5"/>
  <c r="F9" i="5"/>
  <c r="F10" i="5"/>
  <c r="F11" i="5"/>
  <c r="F3" i="5"/>
  <c r="C4" i="5"/>
  <c r="C5" i="5"/>
  <c r="C6" i="5"/>
  <c r="C7" i="5"/>
  <c r="C8" i="5"/>
  <c r="C9" i="5"/>
  <c r="C10" i="5"/>
  <c r="C11" i="5"/>
  <c r="C3" i="5"/>
  <c r="C52" i="4"/>
  <c r="C53" i="4"/>
  <c r="C54" i="4"/>
  <c r="C55" i="4"/>
  <c r="C56" i="4"/>
  <c r="C57" i="4"/>
  <c r="C58" i="4"/>
  <c r="C59" i="4"/>
  <c r="F40" i="4"/>
  <c r="F41" i="4"/>
  <c r="F42" i="4"/>
  <c r="F43" i="4"/>
  <c r="F44" i="4"/>
  <c r="F45" i="4"/>
  <c r="F46" i="4"/>
  <c r="F47" i="4"/>
  <c r="E59" i="3"/>
  <c r="E58" i="3"/>
  <c r="E57" i="3"/>
  <c r="E56" i="3"/>
  <c r="E55" i="3"/>
  <c r="D55" i="3" s="1"/>
  <c r="E54" i="3"/>
  <c r="E53" i="3"/>
  <c r="E52" i="3"/>
  <c r="C59" i="3"/>
  <c r="C58" i="3"/>
  <c r="D58" i="3" s="1"/>
  <c r="C57" i="3"/>
  <c r="D57" i="3" s="1"/>
  <c r="C56" i="3"/>
  <c r="D56" i="3" s="1"/>
  <c r="C55" i="3"/>
  <c r="C54" i="3"/>
  <c r="D54" i="3" s="1"/>
  <c r="C53" i="3"/>
  <c r="D53" i="3" s="1"/>
  <c r="C52" i="3"/>
  <c r="D52" i="3" s="1"/>
  <c r="H47" i="3"/>
  <c r="H46" i="3"/>
  <c r="H45" i="3"/>
  <c r="H44" i="3"/>
  <c r="H43" i="3"/>
  <c r="H42" i="3"/>
  <c r="H41" i="3"/>
  <c r="H40" i="3"/>
  <c r="H39" i="3"/>
  <c r="F47" i="3"/>
  <c r="G47" i="3" s="1"/>
  <c r="F46" i="3"/>
  <c r="G46" i="3" s="1"/>
  <c r="F45" i="3"/>
  <c r="G45" i="3" s="1"/>
  <c r="F44" i="3"/>
  <c r="G44" i="3" s="1"/>
  <c r="F43" i="3"/>
  <c r="G43" i="3" s="1"/>
  <c r="F42" i="3"/>
  <c r="G42" i="3" s="1"/>
  <c r="F41" i="3"/>
  <c r="G41" i="3" s="1"/>
  <c r="F40" i="3"/>
  <c r="G40" i="3" s="1"/>
  <c r="G39" i="3"/>
  <c r="E47" i="3"/>
  <c r="E46" i="3"/>
  <c r="E45" i="3"/>
  <c r="E44" i="3"/>
  <c r="E43" i="3"/>
  <c r="E42" i="3"/>
  <c r="E41" i="3"/>
  <c r="E40" i="3"/>
  <c r="E39" i="3"/>
  <c r="H35" i="3"/>
  <c r="H34" i="3"/>
  <c r="H33" i="3"/>
  <c r="H32" i="3"/>
  <c r="H31" i="3"/>
  <c r="H30" i="3"/>
  <c r="H29" i="3"/>
  <c r="H28" i="3"/>
  <c r="H27" i="3"/>
  <c r="E35" i="3"/>
  <c r="E34" i="3"/>
  <c r="E33" i="3"/>
  <c r="E32" i="3"/>
  <c r="E31" i="3"/>
  <c r="E30" i="3"/>
  <c r="E29" i="3"/>
  <c r="E28" i="3"/>
  <c r="E27" i="3"/>
  <c r="H16" i="3"/>
  <c r="H15" i="3"/>
  <c r="H23" i="3"/>
  <c r="H22" i="3"/>
  <c r="H21" i="3"/>
  <c r="H20" i="3"/>
  <c r="H19" i="3"/>
  <c r="H18" i="3"/>
  <c r="H17" i="3"/>
  <c r="E23" i="3"/>
  <c r="E22" i="3"/>
  <c r="E21" i="3"/>
  <c r="E20" i="3"/>
  <c r="E19" i="3"/>
  <c r="E18" i="3"/>
  <c r="E17" i="3"/>
  <c r="E16" i="3"/>
  <c r="H11" i="3"/>
  <c r="H10" i="3"/>
  <c r="H9" i="3"/>
  <c r="H8" i="3"/>
  <c r="H7" i="3"/>
  <c r="H6" i="3"/>
  <c r="H5" i="3"/>
  <c r="H4" i="3"/>
  <c r="H3" i="3"/>
  <c r="E11" i="3"/>
  <c r="E10" i="3"/>
  <c r="E9" i="3"/>
  <c r="E8" i="3"/>
  <c r="E7" i="3"/>
  <c r="E6" i="3"/>
  <c r="E5" i="3"/>
  <c r="E4" i="3"/>
  <c r="E3" i="3"/>
  <c r="D51" i="3" l="1"/>
  <c r="D59" i="3"/>
  <c r="L12" i="8" l="1"/>
  <c r="J12" i="8"/>
  <c r="I12" i="8"/>
  <c r="H12" i="8"/>
  <c r="G12" i="8"/>
  <c r="F12" i="8"/>
  <c r="E12" i="8"/>
  <c r="D12" i="8"/>
  <c r="C12" i="8"/>
  <c r="L4" i="2" l="1"/>
  <c r="L6" i="2"/>
  <c r="L11" i="2"/>
  <c r="L7" i="2"/>
  <c r="L10" i="2"/>
  <c r="J9" i="2"/>
  <c r="J8" i="2"/>
  <c r="J4" i="2"/>
  <c r="J7" i="2"/>
  <c r="J11" i="2"/>
  <c r="J10" i="2"/>
  <c r="J6" i="2"/>
  <c r="J5" i="2"/>
  <c r="J3" i="2"/>
  <c r="K8" i="2"/>
  <c r="K11" i="2"/>
  <c r="K7" i="2"/>
  <c r="K3" i="2"/>
  <c r="K6" i="2"/>
  <c r="K10" i="2"/>
  <c r="K9" i="2"/>
  <c r="K5" i="2"/>
  <c r="K4" i="2"/>
  <c r="L3" i="2"/>
  <c r="L5" i="2"/>
  <c r="L9" i="2"/>
  <c r="L8" i="2"/>
  <c r="I12" i="1"/>
  <c r="H12" i="1"/>
  <c r="G12" i="1"/>
  <c r="F12" i="1"/>
  <c r="E12" i="1"/>
  <c r="D12" i="1"/>
  <c r="C12" i="1"/>
  <c r="F6" i="4" l="1"/>
  <c r="F10" i="4"/>
  <c r="F9" i="3"/>
  <c r="G9" i="3" s="1"/>
  <c r="F4" i="3"/>
  <c r="G4" i="3" s="1"/>
  <c r="F7" i="4"/>
  <c r="F11" i="4"/>
  <c r="F8" i="3"/>
  <c r="G8" i="3" s="1"/>
  <c r="F4" i="4"/>
  <c r="F8" i="4"/>
  <c r="F3" i="4"/>
  <c r="F11" i="3"/>
  <c r="G11" i="3" s="1"/>
  <c r="F7" i="3"/>
  <c r="G7" i="3" s="1"/>
  <c r="F3" i="3"/>
  <c r="G3" i="3" s="1"/>
  <c r="F6" i="3"/>
  <c r="G6" i="3" s="1"/>
  <c r="F5" i="4"/>
  <c r="F9" i="4"/>
  <c r="F10" i="3"/>
  <c r="G10" i="3" s="1"/>
  <c r="F5" i="3"/>
  <c r="G5" i="3" s="1"/>
  <c r="E8" i="2"/>
  <c r="E4" i="2"/>
  <c r="E11" i="2"/>
  <c r="E7" i="2"/>
  <c r="E3" i="2"/>
  <c r="E5" i="2"/>
  <c r="E10" i="2"/>
  <c r="E6" i="2"/>
  <c r="E9" i="2"/>
  <c r="C19" i="4"/>
  <c r="C23" i="4"/>
  <c r="C21" i="3"/>
  <c r="D21" i="3" s="1"/>
  <c r="C17" i="3"/>
  <c r="D17" i="3" s="1"/>
  <c r="C16" i="3"/>
  <c r="D16" i="3" s="1"/>
  <c r="C16" i="4"/>
  <c r="C20" i="4"/>
  <c r="C17" i="4"/>
  <c r="C21" i="4"/>
  <c r="C23" i="3"/>
  <c r="D23" i="3" s="1"/>
  <c r="C19" i="3"/>
  <c r="D19" i="3" s="1"/>
  <c r="C15" i="3"/>
  <c r="D15" i="3" s="1"/>
  <c r="C22" i="3"/>
  <c r="D22" i="3" s="1"/>
  <c r="C18" i="3"/>
  <c r="D18" i="3" s="1"/>
  <c r="C20" i="3"/>
  <c r="D20" i="3" s="1"/>
  <c r="C18" i="4"/>
  <c r="C22" i="4"/>
  <c r="F11" i="2"/>
  <c r="F7" i="2"/>
  <c r="F3" i="2"/>
  <c r="F10" i="2"/>
  <c r="F6" i="2"/>
  <c r="F8" i="2"/>
  <c r="F9" i="2"/>
  <c r="F5" i="2"/>
  <c r="F4" i="2"/>
  <c r="F21" i="4"/>
  <c r="F17" i="4"/>
  <c r="F23" i="3"/>
  <c r="G23" i="3" s="1"/>
  <c r="F19" i="3"/>
  <c r="G19" i="3" s="1"/>
  <c r="G15" i="3"/>
  <c r="F20" i="4"/>
  <c r="F16" i="4"/>
  <c r="F22" i="3"/>
  <c r="G22" i="3" s="1"/>
  <c r="F18" i="3"/>
  <c r="G18" i="3" s="1"/>
  <c r="F23" i="4"/>
  <c r="F19" i="4"/>
  <c r="F15" i="4"/>
  <c r="F21" i="3"/>
  <c r="G21" i="3" s="1"/>
  <c r="F17" i="3"/>
  <c r="G17" i="3" s="1"/>
  <c r="F20" i="3"/>
  <c r="G20" i="3" s="1"/>
  <c r="F22" i="4"/>
  <c r="F18" i="4"/>
  <c r="F16" i="3"/>
  <c r="G16" i="3" s="1"/>
  <c r="G6" i="2"/>
  <c r="G11" i="2"/>
  <c r="G9" i="2"/>
  <c r="G5" i="2"/>
  <c r="G10" i="2"/>
  <c r="G8" i="2"/>
  <c r="G4" i="2"/>
  <c r="G7" i="2"/>
  <c r="G3" i="2"/>
  <c r="C3" i="2"/>
  <c r="C9" i="2"/>
  <c r="C5" i="2"/>
  <c r="C8" i="2"/>
  <c r="C11" i="2"/>
  <c r="C10" i="2"/>
  <c r="C7" i="2"/>
  <c r="C6" i="2"/>
  <c r="C4" i="2"/>
  <c r="C8" i="4"/>
  <c r="C4" i="4"/>
  <c r="C7" i="3"/>
  <c r="C11" i="4"/>
  <c r="C7" i="4"/>
  <c r="C3" i="4"/>
  <c r="C10" i="3"/>
  <c r="C6" i="3"/>
  <c r="C10" i="4"/>
  <c r="C6" i="4"/>
  <c r="C9" i="3"/>
  <c r="C5" i="3"/>
  <c r="C4" i="3"/>
  <c r="C9" i="4"/>
  <c r="C5" i="4"/>
  <c r="C8" i="3"/>
  <c r="C11" i="3"/>
  <c r="D9" i="2"/>
  <c r="D4" i="2"/>
  <c r="D5" i="2"/>
  <c r="D8" i="2"/>
  <c r="D3" i="2"/>
  <c r="D7" i="2"/>
  <c r="D11" i="2"/>
  <c r="D6" i="2"/>
  <c r="D10" i="2"/>
  <c r="C29" i="4"/>
  <c r="C33" i="4"/>
  <c r="C33" i="3"/>
  <c r="D33" i="3" s="1"/>
  <c r="C29" i="3"/>
  <c r="D29" i="3" s="1"/>
  <c r="C30" i="4"/>
  <c r="C34" i="4"/>
  <c r="C32" i="3"/>
  <c r="D32" i="3" s="1"/>
  <c r="C28" i="3"/>
  <c r="D28" i="3" s="1"/>
  <c r="C31" i="4"/>
  <c r="C35" i="4"/>
  <c r="C35" i="3"/>
  <c r="D35" i="3" s="1"/>
  <c r="C31" i="3"/>
  <c r="D31" i="3" s="1"/>
  <c r="D27" i="3"/>
  <c r="C34" i="3"/>
  <c r="D34" i="3" s="1"/>
  <c r="C30" i="3"/>
  <c r="D30" i="3" s="1"/>
  <c r="C28" i="4"/>
  <c r="C32" i="4"/>
  <c r="H11" i="2"/>
  <c r="H7" i="2"/>
  <c r="H3" i="2"/>
  <c r="H10" i="2"/>
  <c r="H6" i="2"/>
  <c r="H9" i="2"/>
  <c r="H5" i="2"/>
  <c r="H8" i="2"/>
  <c r="H4" i="2"/>
  <c r="C40" i="4"/>
  <c r="C44" i="4"/>
  <c r="F28" i="4"/>
  <c r="F32" i="4"/>
  <c r="C45" i="3"/>
  <c r="D45" i="3" s="1"/>
  <c r="C41" i="3"/>
  <c r="D41" i="3" s="1"/>
  <c r="F35" i="3"/>
  <c r="G35" i="3" s="1"/>
  <c r="F31" i="3"/>
  <c r="G31" i="3" s="1"/>
  <c r="F27" i="3"/>
  <c r="G27" i="3" s="1"/>
  <c r="C41" i="4"/>
  <c r="C45" i="4"/>
  <c r="F29" i="4"/>
  <c r="F33" i="4"/>
  <c r="C44" i="3"/>
  <c r="D44" i="3" s="1"/>
  <c r="C40" i="3"/>
  <c r="D40" i="3" s="1"/>
  <c r="F34" i="3"/>
  <c r="G34" i="3" s="1"/>
  <c r="F30" i="3"/>
  <c r="G30" i="3" s="1"/>
  <c r="C42" i="4"/>
  <c r="C46" i="4"/>
  <c r="F30" i="4"/>
  <c r="F34" i="4"/>
  <c r="C47" i="3"/>
  <c r="D47" i="3" s="1"/>
  <c r="C43" i="3"/>
  <c r="D43" i="3" s="1"/>
  <c r="C39" i="3"/>
  <c r="D39" i="3" s="1"/>
  <c r="F33" i="3"/>
  <c r="G33" i="3" s="1"/>
  <c r="F29" i="3"/>
  <c r="G29" i="3" s="1"/>
  <c r="C46" i="3"/>
  <c r="D46" i="3" s="1"/>
  <c r="F32" i="3"/>
  <c r="G32" i="3" s="1"/>
  <c r="C43" i="4"/>
  <c r="C47" i="4"/>
  <c r="F31" i="4"/>
  <c r="F35" i="4"/>
  <c r="F27" i="4"/>
  <c r="C42" i="3"/>
  <c r="D42" i="3" s="1"/>
  <c r="F28" i="3"/>
  <c r="G28" i="3" s="1"/>
  <c r="I10" i="2"/>
  <c r="I6" i="2"/>
  <c r="I9" i="2"/>
  <c r="I5" i="2"/>
  <c r="I8" i="2"/>
  <c r="I4" i="2"/>
  <c r="I11" i="2"/>
  <c r="I7" i="2"/>
  <c r="I3" i="2"/>
  <c r="E59" i="5"/>
  <c r="E58" i="5"/>
  <c r="E57" i="5"/>
  <c r="E56" i="5"/>
  <c r="E55" i="5"/>
  <c r="E54" i="5"/>
  <c r="E53" i="5"/>
  <c r="E52" i="5"/>
  <c r="E51" i="5"/>
  <c r="H47" i="5"/>
  <c r="E47" i="5"/>
  <c r="G46" i="5"/>
  <c r="E46" i="5"/>
  <c r="H45" i="5"/>
  <c r="E45" i="5"/>
  <c r="G44" i="5"/>
  <c r="E44" i="5"/>
  <c r="H43" i="5"/>
  <c r="E43" i="5"/>
  <c r="G42" i="5"/>
  <c r="E42" i="5"/>
  <c r="H41" i="5"/>
  <c r="E41" i="5"/>
  <c r="G40" i="5"/>
  <c r="E40" i="5"/>
  <c r="H39" i="5"/>
  <c r="E39" i="5"/>
  <c r="G35" i="5"/>
  <c r="H34" i="5"/>
  <c r="H33" i="5"/>
  <c r="H32" i="5"/>
  <c r="G32" i="5"/>
  <c r="G31" i="5"/>
  <c r="H30" i="5"/>
  <c r="H29" i="5"/>
  <c r="H28" i="5"/>
  <c r="G28" i="5"/>
  <c r="G27" i="5"/>
  <c r="E59" i="4"/>
  <c r="D58" i="4"/>
  <c r="E57" i="4"/>
  <c r="D56" i="4"/>
  <c r="E55" i="4"/>
  <c r="D54" i="4"/>
  <c r="E53" i="4"/>
  <c r="D52" i="4"/>
  <c r="E51" i="4"/>
  <c r="H47" i="4"/>
  <c r="G47" i="4"/>
  <c r="D47" i="4"/>
  <c r="H46" i="4"/>
  <c r="E46" i="4"/>
  <c r="G45" i="4"/>
  <c r="D45" i="4"/>
  <c r="H44" i="4"/>
  <c r="E44" i="4"/>
  <c r="G43" i="4"/>
  <c r="D43" i="4"/>
  <c r="H42" i="4"/>
  <c r="E42" i="4"/>
  <c r="G41" i="4"/>
  <c r="D41" i="4"/>
  <c r="H40" i="4"/>
  <c r="E40" i="4"/>
  <c r="H39" i="4"/>
  <c r="G39" i="4"/>
  <c r="D39" i="4"/>
  <c r="G31" i="4" l="1"/>
  <c r="H31" i="4"/>
  <c r="G32" i="4"/>
  <c r="H32" i="4"/>
  <c r="D35" i="4"/>
  <c r="E35" i="4"/>
  <c r="D34" i="4"/>
  <c r="E34" i="4"/>
  <c r="E27" i="4"/>
  <c r="D27" i="4"/>
  <c r="D11" i="3"/>
  <c r="D3" i="3"/>
  <c r="E6" i="4"/>
  <c r="D6" i="4"/>
  <c r="D3" i="4"/>
  <c r="E3" i="4"/>
  <c r="D4" i="4"/>
  <c r="E4" i="4"/>
  <c r="G23" i="4"/>
  <c r="H23" i="4"/>
  <c r="G20" i="4"/>
  <c r="H20" i="4"/>
  <c r="G17" i="4"/>
  <c r="H17" i="4"/>
  <c r="D18" i="4"/>
  <c r="E18" i="4"/>
  <c r="D17" i="4"/>
  <c r="E17" i="4"/>
  <c r="E19" i="4"/>
  <c r="D19" i="4"/>
  <c r="H9" i="4"/>
  <c r="G9" i="4"/>
  <c r="H4" i="4"/>
  <c r="G4" i="4"/>
  <c r="G28" i="4"/>
  <c r="H28" i="4"/>
  <c r="D32" i="4"/>
  <c r="E32" i="4"/>
  <c r="D31" i="4"/>
  <c r="E31" i="4"/>
  <c r="D30" i="4"/>
  <c r="E30" i="4"/>
  <c r="D33" i="4"/>
  <c r="E33" i="4"/>
  <c r="D8" i="3"/>
  <c r="D4" i="3"/>
  <c r="D10" i="4"/>
  <c r="E10" i="4"/>
  <c r="D7" i="4"/>
  <c r="E7" i="4"/>
  <c r="D8" i="4"/>
  <c r="E8" i="4"/>
  <c r="H18" i="4"/>
  <c r="G18" i="4"/>
  <c r="G21" i="4"/>
  <c r="H21" i="4"/>
  <c r="E15" i="4"/>
  <c r="D15" i="4"/>
  <c r="H5" i="4"/>
  <c r="G5" i="4"/>
  <c r="G27" i="4"/>
  <c r="H27" i="4"/>
  <c r="H34" i="4"/>
  <c r="G34" i="4"/>
  <c r="G33" i="4"/>
  <c r="H33" i="4"/>
  <c r="D28" i="4"/>
  <c r="E28" i="4"/>
  <c r="D29" i="4"/>
  <c r="E29" i="4"/>
  <c r="E5" i="4"/>
  <c r="D5" i="4"/>
  <c r="D5" i="3"/>
  <c r="D6" i="3"/>
  <c r="D11" i="4"/>
  <c r="E11" i="4"/>
  <c r="H22" i="4"/>
  <c r="G22" i="4"/>
  <c r="G15" i="4"/>
  <c r="H15" i="4"/>
  <c r="D20" i="4"/>
  <c r="E20" i="4"/>
  <c r="H3" i="4"/>
  <c r="G3" i="4"/>
  <c r="G11" i="4"/>
  <c r="H11" i="4"/>
  <c r="G10" i="4"/>
  <c r="H10" i="4"/>
  <c r="G35" i="4"/>
  <c r="H35" i="4"/>
  <c r="H30" i="4"/>
  <c r="G30" i="4"/>
  <c r="G29" i="4"/>
  <c r="H29" i="4"/>
  <c r="E9" i="4"/>
  <c r="D9" i="4"/>
  <c r="D9" i="3"/>
  <c r="D10" i="3"/>
  <c r="D7" i="3"/>
  <c r="G19" i="4"/>
  <c r="H19" i="4"/>
  <c r="G16" i="4"/>
  <c r="H16" i="4"/>
  <c r="D22" i="4"/>
  <c r="E22" i="4"/>
  <c r="D21" i="4"/>
  <c r="E21" i="4"/>
  <c r="D16" i="4"/>
  <c r="E16" i="4"/>
  <c r="E23" i="4"/>
  <c r="D23" i="4"/>
  <c r="H8" i="4"/>
  <c r="G8" i="4"/>
  <c r="H7" i="4"/>
  <c r="G7" i="4"/>
  <c r="G6" i="4"/>
  <c r="H6" i="4"/>
  <c r="H41" i="4"/>
  <c r="H43" i="4"/>
  <c r="H45" i="4"/>
  <c r="G40" i="4"/>
  <c r="G42" i="4"/>
  <c r="G44" i="4"/>
  <c r="G46" i="4"/>
  <c r="G30" i="5"/>
  <c r="G34" i="5"/>
  <c r="D39" i="5"/>
  <c r="D40" i="5"/>
  <c r="D41" i="5"/>
  <c r="D42" i="5"/>
  <c r="D43" i="5"/>
  <c r="D44" i="5"/>
  <c r="D45" i="5"/>
  <c r="D46" i="5"/>
  <c r="D47" i="5"/>
  <c r="D51" i="5"/>
  <c r="D52" i="5"/>
  <c r="D53" i="5"/>
  <c r="D54" i="5"/>
  <c r="D55" i="5"/>
  <c r="D56" i="5"/>
  <c r="D57" i="5"/>
  <c r="D58" i="5"/>
  <c r="D59" i="5"/>
  <c r="E39" i="4"/>
  <c r="E41" i="4"/>
  <c r="E43" i="4"/>
  <c r="E45" i="4"/>
  <c r="E47" i="4"/>
  <c r="E52" i="4"/>
  <c r="E54" i="4"/>
  <c r="E56" i="4"/>
  <c r="E58" i="4"/>
  <c r="H27" i="5"/>
  <c r="H31" i="5"/>
  <c r="H35" i="5"/>
  <c r="H40" i="5"/>
  <c r="H42" i="5"/>
  <c r="H44" i="5"/>
  <c r="H46" i="5"/>
  <c r="D40" i="4"/>
  <c r="D42" i="4"/>
  <c r="D44" i="4"/>
  <c r="D46" i="4"/>
  <c r="D51" i="4"/>
  <c r="D53" i="4"/>
  <c r="D55" i="4"/>
  <c r="D57" i="4"/>
  <c r="D59" i="4"/>
  <c r="G29" i="5"/>
  <c r="G33" i="5"/>
  <c r="G39" i="5"/>
  <c r="G41" i="5"/>
  <c r="G43" i="5"/>
  <c r="G45" i="5"/>
  <c r="G47" i="5"/>
  <c r="E28" i="5" l="1"/>
  <c r="D30" i="5"/>
  <c r="E31" i="5"/>
  <c r="D32" i="5"/>
  <c r="E34" i="5"/>
  <c r="E35" i="5"/>
  <c r="D34" i="5"/>
  <c r="E33" i="5"/>
  <c r="E32" i="5"/>
  <c r="E30" i="5"/>
  <c r="E29" i="5"/>
  <c r="D28" i="5"/>
  <c r="E27" i="5"/>
  <c r="H15" i="5"/>
  <c r="D15" i="5"/>
  <c r="D17" i="5"/>
  <c r="D19" i="5"/>
  <c r="D21" i="5"/>
  <c r="D23" i="5"/>
  <c r="H23" i="5"/>
  <c r="H22" i="5"/>
  <c r="D22" i="5"/>
  <c r="E22" i="5"/>
  <c r="H21" i="5"/>
  <c r="E21" i="5"/>
  <c r="H20" i="5"/>
  <c r="D20" i="5"/>
  <c r="E20" i="5"/>
  <c r="H19" i="5"/>
  <c r="E19" i="5"/>
  <c r="H18" i="5"/>
  <c r="D18" i="5"/>
  <c r="E18" i="5"/>
  <c r="H17" i="5"/>
  <c r="E17" i="5"/>
  <c r="H16" i="5"/>
  <c r="D16" i="5"/>
  <c r="E16" i="5"/>
  <c r="E15" i="5"/>
  <c r="H5" i="5"/>
  <c r="H9" i="5"/>
  <c r="H11" i="5"/>
  <c r="H3" i="5"/>
  <c r="D3" i="5"/>
  <c r="E5" i="5"/>
  <c r="E7" i="5"/>
  <c r="E9" i="5"/>
  <c r="E11" i="5"/>
  <c r="H10" i="5"/>
  <c r="D10" i="5"/>
  <c r="E10" i="5"/>
  <c r="H8" i="5"/>
  <c r="D8" i="5"/>
  <c r="E8" i="5"/>
  <c r="H7" i="5"/>
  <c r="H6" i="5"/>
  <c r="D6" i="5"/>
  <c r="E6" i="5"/>
  <c r="H4" i="5"/>
  <c r="D4" i="5"/>
  <c r="E4" i="5"/>
  <c r="E23" i="5" l="1"/>
  <c r="E3" i="5"/>
  <c r="D5" i="5"/>
  <c r="D7" i="5"/>
  <c r="D9" i="5"/>
  <c r="D11" i="5"/>
  <c r="D27" i="5"/>
  <c r="D29" i="5"/>
  <c r="D31" i="5"/>
  <c r="D33" i="5"/>
  <c r="D35" i="5"/>
  <c r="G15" i="5"/>
  <c r="G16" i="5"/>
  <c r="G17" i="5"/>
  <c r="G18" i="5"/>
  <c r="G19" i="5"/>
  <c r="G20" i="5"/>
  <c r="G21" i="5"/>
  <c r="G22" i="5"/>
  <c r="G23" i="5"/>
  <c r="G3" i="5"/>
  <c r="G4" i="5"/>
  <c r="G5" i="5"/>
  <c r="G6" i="5"/>
  <c r="G7" i="5"/>
  <c r="G8" i="5"/>
  <c r="G9" i="5"/>
  <c r="G10" i="5"/>
  <c r="G11" i="5"/>
</calcChain>
</file>

<file path=xl/sharedStrings.xml><?xml version="1.0" encoding="utf-8"?>
<sst xmlns="http://schemas.openxmlformats.org/spreadsheetml/2006/main" count="611" uniqueCount="71">
  <si>
    <t>PDRB SERI 2010 ATAS DASAR HARGA KONSTAN MENURUT LAPANGAN USAHA KABUPATEN TUBAN (JUTA RUPIAH), 2015-2019</t>
  </si>
  <si>
    <t>kategori</t>
  </si>
  <si>
    <t xml:space="preserve">sektor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</si>
  <si>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</si>
  <si>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</si>
  <si>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</si>
  <si>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</si>
  <si>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</si>
  <si>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</si>
  <si>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</si>
  <si>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</si>
  <si>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</si>
  <si>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TOTAL</t>
  </si>
  <si>
    <t>PDRB</t>
  </si>
  <si>
    <t>TABEL UNGGULAN</t>
  </si>
  <si>
    <t>&lt;/&gt;</t>
  </si>
  <si>
    <t>∆Qij</t>
  </si>
  <si>
    <t>2015 - 2016</t>
  </si>
  <si>
    <t>2016 - 2017</t>
  </si>
  <si>
    <t>2018 - 2019</t>
  </si>
  <si>
    <t>2014 - 2015</t>
  </si>
  <si>
    <t>2017 - 2018</t>
  </si>
  <si>
    <t>SKOR</t>
  </si>
  <si>
    <t>2010 -2011</t>
  </si>
  <si>
    <t>2011 - 2012</t>
  </si>
  <si>
    <t>2012 - 2013</t>
  </si>
  <si>
    <t>2013-2014</t>
  </si>
  <si>
    <t>Pertanian</t>
  </si>
  <si>
    <t>Pertambangan, dan Penggalian</t>
  </si>
  <si>
    <t>Indusri Pengolahan</t>
  </si>
  <si>
    <t>Listrik, Gas, dan Air Bersih</t>
  </si>
  <si>
    <t>Kontrksi</t>
  </si>
  <si>
    <t>Perdagangan, hotel dan Restoran</t>
  </si>
  <si>
    <t>Pengangkutan dan Komunikasi</t>
  </si>
  <si>
    <t>Keuangan, Persewaan, dan jasa Persusahan</t>
  </si>
  <si>
    <t>Jasa-Jasa</t>
  </si>
  <si>
    <t>Rata-rata</t>
  </si>
  <si>
    <t>2010 - 2011</t>
  </si>
  <si>
    <t>2011-2012</t>
  </si>
  <si>
    <t>2012-2013</t>
  </si>
  <si>
    <t>2014-2015</t>
  </si>
  <si>
    <t>2015-2016</t>
  </si>
  <si>
    <t>2016-2017</t>
  </si>
  <si>
    <t>2017-2018</t>
  </si>
  <si>
    <t>2010-2011</t>
  </si>
  <si>
    <t>PR</t>
  </si>
  <si>
    <t>PS</t>
  </si>
  <si>
    <t>DS</t>
  </si>
  <si>
    <t>qij</t>
  </si>
  <si>
    <t>v</t>
  </si>
  <si>
    <t>PRODUK DOMESTIK REGIONAL BRUTO ATAS DASAR HARGA KONSTAN 2010 PROVINSI JAWA TMUR 2011 -2020 (MILYAR RUPIAH 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</si>
  <si>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</si>
  <si>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</si>
  <si>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</si>
  <si>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</si>
  <si>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</si>
  <si>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</si>
  <si>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</si>
  <si>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</si>
  <si>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</si>
  <si>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</si>
  <si>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</si>
  <si>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</si>
  <si>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mn</t>
  </si>
  <si>
    <t>o</t>
  </si>
  <si>
    <t>p</t>
  </si>
  <si>
    <t>q</t>
  </si>
  <si>
    <t>rstu</t>
  </si>
  <si>
    <t>2019-2020</t>
  </si>
  <si>
    <t>non unggulan</t>
  </si>
  <si>
    <t>nggulan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</si>
</sst>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);\(0\)"/>
    <numFmt numFmtId="165" formatCode="_(* #,##0.00_);_(* \(#,##0.00\);_(* &quot;-&quot;??_);_(@_)"/>
    <numFmt numFmtId="166" formatCode="0.0"/>
    <numFmt numFmtId="167" formatCode="0.000"/>
  </numFmts>
  <fonts count="1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9"/>
      <name val="Latha"/>
      <family val="2"/>
    </font>
    <font>
      <sz val="9"/>
      <name val="Latha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3" fillId="0" borderId="0" applyFill="0" applyBorder="0" applyAlignment="0" applyProtection="0"/>
    <xf numFmtId="165" fontId="1" fillId="0" borderId="0" applyFont="0" applyFill="0" applyBorder="0" applyAlignment="0" applyProtection="0"/>
    <xf numFmtId="0" fontId="11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4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2" fontId="0" fillId="0" borderId="1" xfId="0" applyNumberFormat="1" applyBorder="1"/>
    <xf numFmtId="0" fontId="9" fillId="0" borderId="2" xfId="0" applyFont="1" applyBorder="1"/>
    <xf numFmtId="0" fontId="9" fillId="0" borderId="1" xfId="0" applyFont="1" applyBorder="1"/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/>
    </xf>
    <xf numFmtId="0" fontId="9" fillId="2" borderId="2" xfId="0" applyFont="1" applyFill="1" applyBorder="1"/>
    <xf numFmtId="0" fontId="0" fillId="2" borderId="1" xfId="0" applyNumberForma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/>
    </xf>
    <xf numFmtId="0" fontId="9" fillId="2" borderId="1" xfId="0" applyFont="1" applyFill="1" applyBorder="1"/>
    <xf numFmtId="0" fontId="7" fillId="2" borderId="1" xfId="2" applyNumberFormat="1" applyFont="1" applyFill="1" applyBorder="1" applyAlignment="1">
      <alignment horizontal="center" vertical="center"/>
    </xf>
    <xf numFmtId="0" fontId="10" fillId="2" borderId="1" xfId="0" applyFont="1" applyFill="1" applyBorder="1"/>
    <xf numFmtId="0" fontId="2" fillId="2" borderId="1" xfId="0" applyFont="1" applyFill="1" applyBorder="1"/>
    <xf numFmtId="0" fontId="2" fillId="0" borderId="1" xfId="0" applyFont="1" applyBorder="1"/>
    <xf numFmtId="2" fontId="0" fillId="2" borderId="1" xfId="0" applyNumberFormat="1" applyFill="1" applyBorder="1"/>
    <xf numFmtId="1" fontId="0" fillId="0" borderId="1" xfId="0" applyNumberFormat="1" applyBorder="1" applyAlignment="1">
      <alignment horizontal="center" vertical="center"/>
    </xf>
    <xf numFmtId="2" fontId="0" fillId="0" borderId="0" xfId="0" applyNumberFormat="1"/>
    <xf numFmtId="2" fontId="0" fillId="4" borderId="1" xfId="0" applyNumberForma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0" fontId="11" fillId="0" borderId="0" xfId="4" applyNumberFormat="1"/>
    <xf numFmtId="0" fontId="11" fillId="0" borderId="0" xfId="4" applyNumberFormat="1"/>
    <xf numFmtId="2" fontId="11" fillId="0" borderId="0" xfId="4" applyNumberFormat="1"/>
    <xf numFmtId="0" fontId="0" fillId="0" borderId="0" xfId="0" applyAlignment="1"/>
    <xf numFmtId="0" fontId="0" fillId="0" borderId="0" xfId="0" applyAlignment="1">
      <alignment vertical="center"/>
    </xf>
    <xf numFmtId="2" fontId="11" fillId="0" borderId="1" xfId="4" applyNumberFormat="1" applyBorder="1" applyAlignment="1">
      <alignment horizontal="center"/>
    </xf>
    <xf numFmtId="167" fontId="0" fillId="0" borderId="1" xfId="0" applyNumberFormat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5">
    <cellStyle name="Comma [0] 10" xfId="2"/>
    <cellStyle name="Comma 2" xfId="3"/>
    <cellStyle name="Normal" xfId="0" builtinId="0"/>
    <cellStyle name="Normal 11 2" xfId="1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opLeftCell="E1" zoomScaleNormal="100" workbookViewId="0">
      <selection activeCell="M12" sqref="M12"/>
    </sheetView>
  </sheetViews>
  <sheetFormatPr defaultRowHeight="15"/>
  <cols>
    <col min="2" max="2" width="59.85546875" customWidth="1"/>
    <col min="3" max="3" width="16.42578125" customWidth="1"/>
    <col min="4" max="4" width="15.5703125" customWidth="1"/>
    <col min="5" max="5" width="15.28515625" customWidth="1"/>
    <col min="6" max="6" width="16" customWidth="1"/>
    <col min="7" max="7" width="16.5703125" customWidth="1"/>
    <col min="8" max="8" width="16.140625" customWidth="1"/>
    <col min="9" max="9" width="12.28515625" customWidth="1"/>
    <col min="10" max="10" width="14" customWidth="1"/>
    <col min="11" max="11" width="12.5703125" customWidth="1"/>
    <col min="12" max="12" width="14.85546875" customWidth="1"/>
    <col min="13" max="13" width="12.28515625" customWidth="1"/>
    <col min="14" max="14" width="11.28515625" customWidth="1"/>
    <col min="15" max="15" width="11.140625" bestFit="1" customWidth="1"/>
    <col min="17" max="17" width="10.140625" bestFit="1" customWidth="1"/>
    <col min="18" max="18" width="11.140625" bestFit="1" customWidth="1"/>
    <col min="24" max="24" width="13.42578125" customWidth="1"/>
    <col min="25" max="25" width="12.42578125" customWidth="1"/>
  </cols>
  <sheetData>
    <row r="1" spans="1:25">
      <c r="A1" s="49" t="s">
        <v>50</v>
      </c>
      <c r="B1" s="49"/>
      <c r="C1" s="49"/>
      <c r="D1" s="49"/>
      <c r="E1" s="49"/>
      <c r="H1" s="50" t="s">
        <v>0</v>
      </c>
      <c r="I1" s="50"/>
      <c r="J1" s="50"/>
      <c r="K1" s="50"/>
      <c r="L1" s="50"/>
    </row>
    <row r="2" spans="1:25" ht="15.75">
      <c r="A2" s="6" t="s">
        <v>1</v>
      </c>
      <c r="B2" s="6" t="s">
        <v>2</v>
      </c>
      <c r="C2" s="15">
        <v>2010</v>
      </c>
      <c r="D2" s="15">
        <v>2011</v>
      </c>
      <c r="E2" s="16">
        <v>2012</v>
      </c>
      <c r="F2" s="16">
        <v>2013</v>
      </c>
      <c r="G2" s="9">
        <v>2014</v>
      </c>
      <c r="H2" s="9">
        <v>2015</v>
      </c>
      <c r="I2" s="10">
        <v>2016</v>
      </c>
      <c r="J2" s="10">
        <v>2017</v>
      </c>
      <c r="K2" s="10">
        <v>2018</v>
      </c>
      <c r="L2" s="10">
        <v>2019</v>
      </c>
      <c r="M2" s="10">
        <v>2020</v>
      </c>
    </row>
    <row r="3" spans="1:25" ht="15.75">
      <c r="A3" s="1" t="s">
        <v>3</v>
      </c>
      <c r="B3" s="19" t="s">
        <v>27</v>
      </c>
      <c r="C3" s="17">
        <v>133504.56</v>
      </c>
      <c r="D3" s="17">
        <v>138870.09</v>
      </c>
      <c r="E3" s="17">
        <v>146002.57</v>
      </c>
      <c r="F3" s="17">
        <v>150463.72</v>
      </c>
      <c r="G3" s="5">
        <v>155783.96</v>
      </c>
      <c r="H3" s="2">
        <v>160889.4</v>
      </c>
      <c r="I3" s="2">
        <v>164760.4</v>
      </c>
      <c r="J3" s="13">
        <v>167360.57</v>
      </c>
      <c r="K3" s="14">
        <v>163861.48000000001</v>
      </c>
      <c r="L3" s="14">
        <v>165665.39000000001</v>
      </c>
      <c r="M3" s="38">
        <v>167303.71</v>
      </c>
      <c r="U3" t="s">
        <v>51</v>
      </c>
      <c r="V3">
        <v>167303.71</v>
      </c>
      <c r="X3" s="38">
        <v>167303.71</v>
      </c>
      <c r="Y3" t="s">
        <v>51</v>
      </c>
    </row>
    <row r="4" spans="1:25" ht="15.75">
      <c r="A4" s="1" t="s">
        <v>4</v>
      </c>
      <c r="B4" s="20" t="s">
        <v>28</v>
      </c>
      <c r="C4" s="17">
        <v>54020.53</v>
      </c>
      <c r="D4" s="17">
        <v>58140.33</v>
      </c>
      <c r="E4" s="17">
        <v>58287.95</v>
      </c>
      <c r="F4" s="17">
        <v>59049.99</v>
      </c>
      <c r="G4" s="5">
        <v>60826.35</v>
      </c>
      <c r="H4" s="2">
        <v>65707.009999999995</v>
      </c>
      <c r="I4" s="2">
        <v>75024.899999999994</v>
      </c>
      <c r="J4" s="13">
        <v>80636.38</v>
      </c>
      <c r="K4" s="14">
        <v>82556.789999999994</v>
      </c>
      <c r="L4" s="14">
        <v>83770.52</v>
      </c>
      <c r="M4" s="38">
        <v>80286.710000000006</v>
      </c>
      <c r="U4" t="s">
        <v>52</v>
      </c>
      <c r="V4">
        <v>80286.710000000006</v>
      </c>
      <c r="X4" s="38">
        <v>80286.710000000006</v>
      </c>
      <c r="Y4" t="s">
        <v>52</v>
      </c>
    </row>
    <row r="5" spans="1:25" ht="15.75">
      <c r="A5" s="1" t="s">
        <v>5</v>
      </c>
      <c r="B5" s="20" t="s">
        <v>29</v>
      </c>
      <c r="C5" s="17">
        <v>292708.39</v>
      </c>
      <c r="D5" s="17">
        <v>306072.36</v>
      </c>
      <c r="E5" s="17">
        <v>326681.77</v>
      </c>
      <c r="F5" s="17">
        <v>345794.56</v>
      </c>
      <c r="G5" s="5">
        <v>372316.29</v>
      </c>
      <c r="H5" s="2">
        <v>393272.95</v>
      </c>
      <c r="I5" s="2">
        <v>410741.3</v>
      </c>
      <c r="J5" s="13">
        <v>434114.16</v>
      </c>
      <c r="K5" s="14">
        <v>466908.04</v>
      </c>
      <c r="L5" s="14">
        <v>498875.23</v>
      </c>
      <c r="M5" s="38">
        <v>488594.41</v>
      </c>
      <c r="U5" t="s">
        <v>53</v>
      </c>
      <c r="V5">
        <v>488594.41</v>
      </c>
      <c r="X5" s="38">
        <v>488594.41</v>
      </c>
      <c r="Y5" t="s">
        <v>53</v>
      </c>
    </row>
    <row r="6" spans="1:25" ht="15.75">
      <c r="A6" s="1" t="s">
        <v>6</v>
      </c>
      <c r="B6" s="20" t="s">
        <v>30</v>
      </c>
      <c r="C6" s="17">
        <v>5567.86</v>
      </c>
      <c r="D6" s="17">
        <v>5576.28</v>
      </c>
      <c r="E6" s="17">
        <v>5441.05</v>
      </c>
      <c r="F6" s="17">
        <v>5611.39</v>
      </c>
      <c r="G6" s="5">
        <v>5779.29</v>
      </c>
      <c r="H6" s="2">
        <v>5754.54</v>
      </c>
      <c r="I6" s="2">
        <v>5850.6</v>
      </c>
      <c r="J6" s="13">
        <v>6054.18</v>
      </c>
      <c r="K6" s="14">
        <v>6014.43</v>
      </c>
      <c r="L6" s="14">
        <v>6149.3799999999992</v>
      </c>
      <c r="M6" s="38">
        <v>6118.42</v>
      </c>
      <c r="U6" t="s">
        <v>54</v>
      </c>
      <c r="V6">
        <v>4451.8900000000003</v>
      </c>
      <c r="X6" s="38">
        <f>SUM(V6:V7)</f>
        <v>6118.42</v>
      </c>
      <c r="Y6" t="s">
        <v>54</v>
      </c>
    </row>
    <row r="7" spans="1:25" ht="15.75">
      <c r="A7" s="1" t="s">
        <v>7</v>
      </c>
      <c r="B7" s="20" t="s">
        <v>31</v>
      </c>
      <c r="C7" s="17">
        <v>89693.03</v>
      </c>
      <c r="D7" s="17">
        <v>95157.73</v>
      </c>
      <c r="E7" s="17">
        <v>102250.92</v>
      </c>
      <c r="F7" s="17">
        <v>110485.45</v>
      </c>
      <c r="G7" s="5">
        <v>116498.23</v>
      </c>
      <c r="H7" s="2">
        <v>120688.27</v>
      </c>
      <c r="I7" s="2">
        <v>127334.6</v>
      </c>
      <c r="J7" s="13">
        <v>136136.39000000001</v>
      </c>
      <c r="K7" s="14">
        <v>145140.20000000001</v>
      </c>
      <c r="L7" s="14">
        <v>153689.59</v>
      </c>
      <c r="M7" s="38">
        <v>148652.44</v>
      </c>
      <c r="U7" t="s">
        <v>55</v>
      </c>
      <c r="V7">
        <v>1666.53</v>
      </c>
      <c r="X7" s="38">
        <v>148652.44</v>
      </c>
      <c r="Y7" t="s">
        <v>55</v>
      </c>
    </row>
    <row r="8" spans="1:25" ht="15.75">
      <c r="A8" s="1" t="s">
        <v>8</v>
      </c>
      <c r="B8" s="20" t="s">
        <v>32</v>
      </c>
      <c r="C8" s="17">
        <v>221851.92</v>
      </c>
      <c r="D8" s="17">
        <v>242438.69</v>
      </c>
      <c r="E8" s="17">
        <v>261034.9</v>
      </c>
      <c r="F8" s="17">
        <v>276931.01</v>
      </c>
      <c r="G8" s="5">
        <v>293033.61</v>
      </c>
      <c r="H8" s="2">
        <v>310671.7</v>
      </c>
      <c r="I8" s="2">
        <v>330524.59999999998</v>
      </c>
      <c r="J8" s="13">
        <v>352415.59</v>
      </c>
      <c r="K8" s="14">
        <v>375646.3</v>
      </c>
      <c r="L8" s="14">
        <v>399549.34</v>
      </c>
      <c r="M8" s="38">
        <v>373339.03</v>
      </c>
      <c r="U8" t="s">
        <v>56</v>
      </c>
      <c r="V8">
        <v>148652.44</v>
      </c>
      <c r="X8" s="38">
        <f>SUM(V9,V11)</f>
        <v>373339.02999999997</v>
      </c>
      <c r="Y8" t="s">
        <v>56</v>
      </c>
    </row>
    <row r="9" spans="1:25" ht="15.75">
      <c r="A9" s="1" t="s">
        <v>9</v>
      </c>
      <c r="B9" s="20" t="s">
        <v>33</v>
      </c>
      <c r="C9" s="17">
        <v>74630.64</v>
      </c>
      <c r="D9" s="17">
        <v>81281.490000000005</v>
      </c>
      <c r="E9" s="17">
        <v>89827.9</v>
      </c>
      <c r="F9" s="17">
        <v>99555.16</v>
      </c>
      <c r="G9" s="5">
        <v>105616.86</v>
      </c>
      <c r="H9" s="2">
        <v>112535.63</v>
      </c>
      <c r="I9" s="2">
        <v>120324.64</v>
      </c>
      <c r="J9" s="13">
        <v>128534.51</v>
      </c>
      <c r="K9" s="14">
        <v>137128.66999999998</v>
      </c>
      <c r="L9" s="14">
        <v>145542.04</v>
      </c>
      <c r="M9" s="38">
        <v>149672.81</v>
      </c>
      <c r="U9" t="s">
        <v>57</v>
      </c>
      <c r="V9">
        <v>289800.40999999997</v>
      </c>
      <c r="X9" s="38">
        <f>SUM(V10,V12)</f>
        <v>149672.81</v>
      </c>
      <c r="Y9" t="s">
        <v>57</v>
      </c>
    </row>
    <row r="10" spans="1:25" ht="15.75">
      <c r="A10" s="1" t="s">
        <v>10</v>
      </c>
      <c r="B10" s="20" t="s">
        <v>34</v>
      </c>
      <c r="C10" s="17">
        <v>46150.82</v>
      </c>
      <c r="D10" s="17">
        <v>49982.69</v>
      </c>
      <c r="E10" s="17">
        <v>54238.73</v>
      </c>
      <c r="F10" s="17">
        <v>59957.56</v>
      </c>
      <c r="G10" s="5">
        <v>64212.93</v>
      </c>
      <c r="H10" s="2">
        <v>68171.95</v>
      </c>
      <c r="I10" s="2">
        <v>72341.8</v>
      </c>
      <c r="J10" s="13">
        <v>74798.97</v>
      </c>
      <c r="K10" s="14">
        <v>78991.48</v>
      </c>
      <c r="L10" s="14">
        <v>82968.33</v>
      </c>
      <c r="M10" s="38">
        <v>83194.97</v>
      </c>
      <c r="U10" t="s">
        <v>58</v>
      </c>
      <c r="V10">
        <v>43060.26</v>
      </c>
      <c r="X10" s="38">
        <f>SUM(V13:V15)</f>
        <v>83194.97</v>
      </c>
      <c r="Y10" t="s">
        <v>58</v>
      </c>
    </row>
    <row r="11" spans="1:25" ht="15.75">
      <c r="A11" s="1" t="s">
        <v>11</v>
      </c>
      <c r="B11" s="20" t="s">
        <v>35</v>
      </c>
      <c r="C11" s="17">
        <v>72521.09</v>
      </c>
      <c r="D11" s="17">
        <v>76882.100000000006</v>
      </c>
      <c r="E11" s="17">
        <v>80698.850000000006</v>
      </c>
      <c r="F11" s="17">
        <v>84940.96</v>
      </c>
      <c r="G11" s="5">
        <v>88581.03</v>
      </c>
      <c r="H11" s="2">
        <v>93684.65</v>
      </c>
      <c r="I11" s="2">
        <v>98650.4</v>
      </c>
      <c r="J11" s="13">
        <v>102248.81999999999</v>
      </c>
      <c r="K11" s="14">
        <v>107521.70000000001</v>
      </c>
      <c r="L11" s="14">
        <v>113933.34</v>
      </c>
      <c r="M11" s="38">
        <v>113257.16</v>
      </c>
      <c r="U11" t="s">
        <v>59</v>
      </c>
      <c r="V11">
        <v>83538.62</v>
      </c>
      <c r="X11" s="38">
        <f>SUM(V16:V19)</f>
        <v>113257.16</v>
      </c>
      <c r="Y11" t="s">
        <v>59</v>
      </c>
    </row>
    <row r="12" spans="1:25">
      <c r="A12" s="1" t="s">
        <v>12</v>
      </c>
      <c r="B12" s="7" t="s">
        <v>13</v>
      </c>
      <c r="C12" s="17">
        <f t="shared" ref="C12:I12" si="0">SUM(C3:C11)</f>
        <v>990648.84</v>
      </c>
      <c r="D12" s="17">
        <f t="shared" si="0"/>
        <v>1054401.76</v>
      </c>
      <c r="E12" s="17">
        <f t="shared" si="0"/>
        <v>1124464.6400000001</v>
      </c>
      <c r="F12" s="17">
        <f t="shared" si="0"/>
        <v>1192789.8</v>
      </c>
      <c r="G12" s="8">
        <f t="shared" si="0"/>
        <v>1262648.55</v>
      </c>
      <c r="H12" s="8">
        <f t="shared" si="0"/>
        <v>1331376.0999999999</v>
      </c>
      <c r="I12" s="8">
        <f t="shared" si="0"/>
        <v>1405553.2399999998</v>
      </c>
      <c r="J12" s="8">
        <v>1482299.57</v>
      </c>
      <c r="K12" s="8">
        <v>1563769.09</v>
      </c>
      <c r="L12" s="8">
        <v>1650143.1600000001</v>
      </c>
      <c r="M12" s="39">
        <f>SUM(M3:N11)</f>
        <v>1610419.66</v>
      </c>
      <c r="U12" t="s">
        <v>60</v>
      </c>
      <c r="V12">
        <v>106612.55</v>
      </c>
    </row>
    <row r="13" spans="1:25">
      <c r="A13" s="3"/>
      <c r="U13" t="s">
        <v>61</v>
      </c>
      <c r="V13">
        <v>41449.26</v>
      </c>
      <c r="Y13" s="38">
        <f>SUM(X3:X11)</f>
        <v>1610419.66</v>
      </c>
    </row>
    <row r="14" spans="1:25">
      <c r="A14" s="3"/>
      <c r="U14" t="s">
        <v>62</v>
      </c>
      <c r="V14">
        <v>29565.69</v>
      </c>
    </row>
    <row r="15" spans="1:25">
      <c r="U15" t="s">
        <v>63</v>
      </c>
      <c r="V15">
        <v>12180.02</v>
      </c>
    </row>
    <row r="16" spans="1:25">
      <c r="U16" t="s">
        <v>64</v>
      </c>
      <c r="V16">
        <v>34848.51</v>
      </c>
    </row>
    <row r="17" spans="21:22">
      <c r="U17" t="s">
        <v>65</v>
      </c>
      <c r="V17">
        <v>45760</v>
      </c>
    </row>
    <row r="18" spans="21:22">
      <c r="U18" t="s">
        <v>66</v>
      </c>
      <c r="V18">
        <v>12259.46</v>
      </c>
    </row>
    <row r="19" spans="21:22">
      <c r="U19" t="s">
        <v>67</v>
      </c>
      <c r="V19">
        <v>20389.189999999999</v>
      </c>
    </row>
    <row r="20" spans="21:22">
      <c r="V20">
        <f>SUM(V3:V19)</f>
        <v>1610419.66</v>
      </c>
    </row>
  </sheetData>
  <mergeCells count="2">
    <mergeCell ref="A1:E1"/>
    <mergeCell ref="H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tabSelected="1" topLeftCell="D2" workbookViewId="0">
      <selection activeCell="N22" sqref="N22"/>
    </sheetView>
  </sheetViews>
  <sheetFormatPr defaultRowHeight="15"/>
  <cols>
    <col min="2" max="2" width="63.85546875" customWidth="1"/>
    <col min="12" max="12" width="11.140625" customWidth="1"/>
    <col min="13" max="13" width="15.7109375" bestFit="1" customWidth="1"/>
    <col min="20" max="20" width="10.7109375" bestFit="1" customWidth="1"/>
    <col min="22" max="22" width="10.140625" bestFit="1" customWidth="1"/>
  </cols>
  <sheetData>
    <row r="2" spans="1:22">
      <c r="A2" s="25" t="s">
        <v>1</v>
      </c>
      <c r="B2" s="25" t="s">
        <v>2</v>
      </c>
      <c r="C2" s="33">
        <v>2010</v>
      </c>
      <c r="D2" s="33">
        <v>2011</v>
      </c>
      <c r="E2" s="33">
        <v>2012</v>
      </c>
      <c r="F2" s="33">
        <v>2013</v>
      </c>
      <c r="G2" s="26">
        <v>2014</v>
      </c>
      <c r="H2" s="27">
        <v>2015</v>
      </c>
      <c r="I2" s="27">
        <v>2016</v>
      </c>
      <c r="J2" s="27">
        <v>2017</v>
      </c>
      <c r="K2" s="27">
        <v>2018</v>
      </c>
      <c r="L2" s="27">
        <v>2019</v>
      </c>
      <c r="M2" s="27">
        <v>2020</v>
      </c>
    </row>
    <row r="3" spans="1:22" ht="15.75">
      <c r="A3" s="26" t="s">
        <v>3</v>
      </c>
      <c r="B3" s="28" t="s">
        <v>27</v>
      </c>
      <c r="C3" s="24">
        <v>4673628.0471898057</v>
      </c>
      <c r="D3" s="24">
        <v>4902736.595644569</v>
      </c>
      <c r="E3" s="24">
        <v>5162465.8155659242</v>
      </c>
      <c r="F3" s="24">
        <v>5290029.2293066513</v>
      </c>
      <c r="G3" s="29">
        <v>5477455.8504718309</v>
      </c>
      <c r="H3" s="30">
        <v>5651601.2830780279</v>
      </c>
      <c r="I3" s="30">
        <v>5843579.5205124086</v>
      </c>
      <c r="J3" s="30">
        <v>5906977.5251823962</v>
      </c>
      <c r="K3" s="30">
        <v>5822119.8710553404</v>
      </c>
      <c r="L3" s="30">
        <v>5869879.25236136</v>
      </c>
      <c r="M3" s="47">
        <v>5929355.8700000001</v>
      </c>
      <c r="N3" t="s">
        <v>51</v>
      </c>
      <c r="O3">
        <v>5929.36</v>
      </c>
      <c r="P3" t="s">
        <v>51</v>
      </c>
      <c r="Q3">
        <v>5929.36</v>
      </c>
      <c r="S3" t="s">
        <v>51</v>
      </c>
      <c r="T3" s="42">
        <v>5929355.8700000001</v>
      </c>
      <c r="U3" s="46" t="s">
        <v>51</v>
      </c>
      <c r="V3" s="43">
        <v>5929355.8700000001</v>
      </c>
    </row>
    <row r="4" spans="1:22" ht="15.75">
      <c r="A4" s="26" t="s">
        <v>4</v>
      </c>
      <c r="B4" s="31" t="s">
        <v>28</v>
      </c>
      <c r="C4" s="24">
        <v>430700.8829533637</v>
      </c>
      <c r="D4" s="24">
        <v>443315.76744849927</v>
      </c>
      <c r="E4" s="24">
        <v>447478.1321571513</v>
      </c>
      <c r="F4" s="24">
        <v>454958.34219506412</v>
      </c>
      <c r="G4" s="29">
        <v>462341.21820891567</v>
      </c>
      <c r="H4" s="30">
        <v>469843.90048452944</v>
      </c>
      <c r="I4" s="30">
        <v>479389.99799664266</v>
      </c>
      <c r="J4" s="30">
        <v>498445.64792652515</v>
      </c>
      <c r="K4" s="30">
        <v>510657.56630072504</v>
      </c>
      <c r="L4" s="30">
        <v>517040.78587948403</v>
      </c>
      <c r="M4" s="47">
        <v>478618.76</v>
      </c>
      <c r="N4" t="s">
        <v>52</v>
      </c>
      <c r="O4">
        <v>5929.36</v>
      </c>
      <c r="P4" t="s">
        <v>52</v>
      </c>
      <c r="Q4">
        <v>478.62</v>
      </c>
      <c r="S4" t="s">
        <v>52</v>
      </c>
      <c r="T4" s="42">
        <v>478618.76</v>
      </c>
      <c r="U4" s="46" t="s">
        <v>52</v>
      </c>
      <c r="V4" s="43">
        <v>478618.76</v>
      </c>
    </row>
    <row r="5" spans="1:22" ht="15.75">
      <c r="A5" s="26" t="s">
        <v>5</v>
      </c>
      <c r="B5" s="31" t="s">
        <v>29</v>
      </c>
      <c r="C5" s="24">
        <v>34139308.653963566</v>
      </c>
      <c r="D5" s="24">
        <v>36476061.738314793</v>
      </c>
      <c r="E5" s="24">
        <v>39582278.654352203</v>
      </c>
      <c r="F5" s="24">
        <v>42449789.94326701</v>
      </c>
      <c r="G5" s="29">
        <v>45912719.319877669</v>
      </c>
      <c r="H5" s="30">
        <v>48892576.506373391</v>
      </c>
      <c r="I5" s="30">
        <v>51743162.741500385</v>
      </c>
      <c r="J5" s="30">
        <v>54696836.512890987</v>
      </c>
      <c r="K5" s="30">
        <v>58374043.508736499</v>
      </c>
      <c r="L5" s="41">
        <v>62147131.624084756</v>
      </c>
      <c r="M5" s="47">
        <v>61896361.25</v>
      </c>
      <c r="N5" t="s">
        <v>53</v>
      </c>
      <c r="O5">
        <v>61896.36</v>
      </c>
      <c r="P5" t="s">
        <v>53</v>
      </c>
      <c r="Q5">
        <v>61896.36</v>
      </c>
      <c r="S5" t="s">
        <v>53</v>
      </c>
      <c r="T5" s="42">
        <v>61896361.25</v>
      </c>
      <c r="U5" s="46" t="s">
        <v>53</v>
      </c>
      <c r="V5" s="43">
        <v>61896361.25</v>
      </c>
    </row>
    <row r="6" spans="1:22" ht="15.75">
      <c r="A6" s="26" t="s">
        <v>6</v>
      </c>
      <c r="B6" s="31" t="s">
        <v>30</v>
      </c>
      <c r="C6" s="24">
        <v>834217.60807394783</v>
      </c>
      <c r="D6" s="24">
        <v>794334.8552163078</v>
      </c>
      <c r="E6" s="24">
        <v>705896.80395527161</v>
      </c>
      <c r="F6" s="24">
        <v>721832.37622290303</v>
      </c>
      <c r="G6" s="29">
        <v>764314.80359819846</v>
      </c>
      <c r="H6" s="30">
        <v>812273.070167011</v>
      </c>
      <c r="I6" s="30">
        <v>817132.42041529785</v>
      </c>
      <c r="J6" s="30">
        <v>830379.87487929373</v>
      </c>
      <c r="K6" s="30">
        <v>803348.47956752009</v>
      </c>
      <c r="L6" s="30">
        <v>806546.72602680605</v>
      </c>
      <c r="M6" s="40">
        <v>776351.9</v>
      </c>
      <c r="N6" t="s">
        <v>54</v>
      </c>
      <c r="O6">
        <v>738.42</v>
      </c>
      <c r="P6" t="s">
        <v>54</v>
      </c>
      <c r="Q6">
        <f>SUM(T6,T7)</f>
        <v>776351.9</v>
      </c>
      <c r="S6" t="s">
        <v>54</v>
      </c>
      <c r="T6" s="44">
        <v>738418.3</v>
      </c>
      <c r="U6" s="46" t="s">
        <v>54</v>
      </c>
      <c r="V6" s="38">
        <f>SUM(T6:T7)</f>
        <v>776351.9</v>
      </c>
    </row>
    <row r="7" spans="1:22" ht="15.75">
      <c r="A7" s="26" t="s">
        <v>7</v>
      </c>
      <c r="B7" s="31" t="s">
        <v>31</v>
      </c>
      <c r="C7" s="24">
        <v>7827518.6287495401</v>
      </c>
      <c r="D7" s="24">
        <v>8383350.7265770454</v>
      </c>
      <c r="E7" s="24">
        <v>8986951.9788905941</v>
      </c>
      <c r="F7" s="24">
        <v>9760375.2492785845</v>
      </c>
      <c r="G7" s="29">
        <v>10280115.231302667</v>
      </c>
      <c r="H7" s="30">
        <v>10400009.385576</v>
      </c>
      <c r="I7" s="30">
        <v>10608009.573287521</v>
      </c>
      <c r="J7" s="30">
        <v>11297530.195551209</v>
      </c>
      <c r="K7" s="30">
        <v>11896299.295915423</v>
      </c>
      <c r="L7" s="30">
        <v>12513906.859303026</v>
      </c>
      <c r="M7" s="47">
        <v>11894902</v>
      </c>
      <c r="N7" t="s">
        <v>55</v>
      </c>
      <c r="O7">
        <v>37.93</v>
      </c>
      <c r="P7" t="s">
        <v>55</v>
      </c>
      <c r="Q7">
        <v>11894.9</v>
      </c>
      <c r="S7" t="s">
        <v>55</v>
      </c>
      <c r="T7" s="43">
        <v>37933.599999999999</v>
      </c>
      <c r="U7" s="46" t="s">
        <v>55</v>
      </c>
      <c r="V7" s="43">
        <v>11894901.550000001</v>
      </c>
    </row>
    <row r="8" spans="1:22" ht="15.75">
      <c r="A8" s="26" t="s">
        <v>8</v>
      </c>
      <c r="B8" s="31" t="s">
        <v>32</v>
      </c>
      <c r="C8" s="24">
        <v>8147497.7624269845</v>
      </c>
      <c r="D8" s="24">
        <v>8779846.7957079224</v>
      </c>
      <c r="E8" s="24">
        <v>9354183.1353674941</v>
      </c>
      <c r="F8" s="24">
        <v>9916861.9560524672</v>
      </c>
      <c r="G8" s="29">
        <v>10450326.090196369</v>
      </c>
      <c r="H8" s="30">
        <v>11087604.708898079</v>
      </c>
      <c r="I8" s="30">
        <v>11920677.951908819</v>
      </c>
      <c r="J8" s="30">
        <v>12845617.474423457</v>
      </c>
      <c r="K8" s="30">
        <v>13681872.599156497</v>
      </c>
      <c r="L8" s="30">
        <v>14537988.352161592</v>
      </c>
      <c r="M8" s="40">
        <v>13048671</v>
      </c>
      <c r="N8" t="s">
        <v>56</v>
      </c>
      <c r="O8">
        <v>11894.9</v>
      </c>
      <c r="P8" t="s">
        <v>56</v>
      </c>
      <c r="Q8">
        <f>SUM(O9,O11)</f>
        <v>13048.67</v>
      </c>
      <c r="S8" t="s">
        <v>56</v>
      </c>
      <c r="T8" s="43">
        <v>11894901.550000001</v>
      </c>
      <c r="U8" s="46" t="s">
        <v>56</v>
      </c>
      <c r="V8">
        <f>SUM(T9,T11)</f>
        <v>13048670.620000001</v>
      </c>
    </row>
    <row r="9" spans="1:22" ht="15.75">
      <c r="A9" s="26" t="s">
        <v>9</v>
      </c>
      <c r="B9" s="31" t="s">
        <v>33</v>
      </c>
      <c r="C9" s="24">
        <v>2107333.0978149488</v>
      </c>
      <c r="D9" s="24">
        <v>2286858.0254054894</v>
      </c>
      <c r="E9" s="24">
        <v>2551481.8723335443</v>
      </c>
      <c r="F9" s="24">
        <v>2850754.4929363695</v>
      </c>
      <c r="G9" s="29">
        <v>3000015.9910323601</v>
      </c>
      <c r="H9" s="30">
        <v>3151916.5938106216</v>
      </c>
      <c r="I9" s="30">
        <v>3409893.6098637297</v>
      </c>
      <c r="J9" s="30">
        <v>3693164.9823143985</v>
      </c>
      <c r="K9" s="30">
        <v>3944161.8921018629</v>
      </c>
      <c r="L9" s="30">
        <v>4226169.9507747404</v>
      </c>
      <c r="M9" s="40">
        <v>4528174</v>
      </c>
      <c r="N9" t="s">
        <v>57</v>
      </c>
      <c r="O9">
        <v>9734.81</v>
      </c>
      <c r="P9" t="s">
        <v>57</v>
      </c>
      <c r="Q9">
        <f>SUM(O10,O12)</f>
        <v>4528.18</v>
      </c>
      <c r="S9" t="s">
        <v>57</v>
      </c>
      <c r="T9" s="43">
        <v>9734811.3800000008</v>
      </c>
      <c r="U9" s="46" t="s">
        <v>57</v>
      </c>
      <c r="V9">
        <f>SUM(T10,T12)</f>
        <v>4528174.34</v>
      </c>
    </row>
    <row r="10" spans="1:22" ht="15.75">
      <c r="A10" s="26" t="s">
        <v>10</v>
      </c>
      <c r="B10" s="31" t="s">
        <v>34</v>
      </c>
      <c r="C10" s="24">
        <v>919536.41162483383</v>
      </c>
      <c r="D10" s="24">
        <v>1007954.3087924743</v>
      </c>
      <c r="E10" s="24">
        <v>1102532.5738775423</v>
      </c>
      <c r="F10" s="24">
        <v>1234758.4987418503</v>
      </c>
      <c r="G10" s="29">
        <v>1311721.1423299972</v>
      </c>
      <c r="H10" s="30">
        <v>1379579.1742897634</v>
      </c>
      <c r="I10" s="30">
        <v>1473347.4994728167</v>
      </c>
      <c r="J10" s="30">
        <v>1524334.753026</v>
      </c>
      <c r="K10" s="30">
        <v>1587300.2907905257</v>
      </c>
      <c r="L10" s="30">
        <v>1658640.4817734307</v>
      </c>
      <c r="M10" s="40">
        <v>1674638</v>
      </c>
      <c r="N10" t="s">
        <v>58</v>
      </c>
      <c r="O10">
        <v>637.61</v>
      </c>
      <c r="P10" t="s">
        <v>58</v>
      </c>
      <c r="Q10">
        <f>SUM(O13:O15)</f>
        <v>1674.6299999999999</v>
      </c>
      <c r="S10" t="s">
        <v>58</v>
      </c>
      <c r="T10" s="43">
        <v>637607.91</v>
      </c>
      <c r="U10" s="46" t="s">
        <v>58</v>
      </c>
      <c r="V10">
        <f>SUM(T13:T15)</f>
        <v>1674637.99</v>
      </c>
    </row>
    <row r="11" spans="1:22" ht="15.75">
      <c r="A11" s="26" t="s">
        <v>11</v>
      </c>
      <c r="B11" s="31" t="s">
        <v>35</v>
      </c>
      <c r="C11" s="24">
        <v>2098602.4626331115</v>
      </c>
      <c r="D11" s="24">
        <v>2197114.8936546836</v>
      </c>
      <c r="E11" s="24">
        <v>2273804.965588016</v>
      </c>
      <c r="F11" s="24">
        <v>2364608.4692060356</v>
      </c>
      <c r="G11" s="29">
        <v>2446364.1249799347</v>
      </c>
      <c r="H11" s="30">
        <v>2570315.5711370357</v>
      </c>
      <c r="I11" s="30">
        <v>2715984.7422832227</v>
      </c>
      <c r="J11" s="30">
        <v>2808694.2806416503</v>
      </c>
      <c r="K11" s="30">
        <v>2927573.5607478092</v>
      </c>
      <c r="L11" s="30">
        <v>3073766.4831183208</v>
      </c>
      <c r="M11" s="40">
        <v>2925725</v>
      </c>
      <c r="N11" t="s">
        <v>59</v>
      </c>
      <c r="O11">
        <v>3313.86</v>
      </c>
      <c r="P11" t="s">
        <v>59</v>
      </c>
      <c r="Q11">
        <f>SUM(O16:O19)</f>
        <v>2925.72</v>
      </c>
      <c r="S11" t="s">
        <v>59</v>
      </c>
      <c r="T11" s="43">
        <v>3313859.24</v>
      </c>
      <c r="U11" s="46" t="s">
        <v>59</v>
      </c>
      <c r="V11">
        <f>SUM(T16:T19)</f>
        <v>2925724.8</v>
      </c>
    </row>
    <row r="12" spans="1:22" ht="15.75">
      <c r="A12" s="26" t="s">
        <v>12</v>
      </c>
      <c r="B12" s="25" t="s">
        <v>13</v>
      </c>
      <c r="C12" s="24">
        <f>SUM('PDRB PASURUAN'!C3:C11)</f>
        <v>61178343.555430107</v>
      </c>
      <c r="D12" s="24">
        <f>SUM('PDRB PASURUAN'!D3:D11)</f>
        <v>65271573.706761777</v>
      </c>
      <c r="E12" s="24">
        <f>SUM('PDRB PASURUAN'!E3:E11)</f>
        <v>70167073.932087749</v>
      </c>
      <c r="F12" s="24">
        <f>SUM('PDRB PASURUAN'!F3:F11)</f>
        <v>75043968.557206944</v>
      </c>
      <c r="G12" s="29">
        <f>SUM('PDRB PASURUAN'!G3:G11)</f>
        <v>80105373.771997929</v>
      </c>
      <c r="H12" s="32">
        <f>SUM('PDRB PASURUAN'!H3:H11)</f>
        <v>84415720.193814456</v>
      </c>
      <c r="I12" s="32">
        <f>SUM('PDRB PASURUAN'!I3:I11)</f>
        <v>89011178.057240829</v>
      </c>
      <c r="J12" s="32">
        <f>SUM('PDRB PASURUAN'!J3:J11)</f>
        <v>94101981.246835902</v>
      </c>
      <c r="K12" s="32">
        <f>SUM('PDRB PASURUAN'!K3:K11)</f>
        <v>99547377.064372197</v>
      </c>
      <c r="L12" s="32">
        <f>SUM('PDRB PASURUAN'!L3:L11)</f>
        <v>105351070.51548353</v>
      </c>
      <c r="M12" s="18">
        <f>SUM(M3:M11)</f>
        <v>103152797.78</v>
      </c>
      <c r="O12">
        <v>3890.57</v>
      </c>
      <c r="P12" t="s">
        <v>60</v>
      </c>
      <c r="Q12">
        <f>SUM(Q3:Q11)</f>
        <v>878728.34000000008</v>
      </c>
      <c r="S12" t="s">
        <v>60</v>
      </c>
      <c r="T12" s="43">
        <v>3890566.43</v>
      </c>
      <c r="V12">
        <f>SUM(V3:V11)</f>
        <v>103152797.08</v>
      </c>
    </row>
    <row r="13" spans="1:22" ht="15.75">
      <c r="O13">
        <v>789.72</v>
      </c>
      <c r="P13" t="s">
        <v>61</v>
      </c>
      <c r="S13" t="s">
        <v>61</v>
      </c>
      <c r="T13" s="43">
        <v>789724.73</v>
      </c>
    </row>
    <row r="14" spans="1:22" ht="15.75">
      <c r="O14">
        <v>784.88</v>
      </c>
      <c r="P14" t="s">
        <v>62</v>
      </c>
      <c r="S14" t="s">
        <v>62</v>
      </c>
      <c r="T14" s="43">
        <v>784882.48</v>
      </c>
    </row>
    <row r="15" spans="1:22" ht="15.75">
      <c r="B15" t="s">
        <v>69</v>
      </c>
      <c r="C15">
        <f>SUM(C3,C4,C8,C9,C10,C11)</f>
        <v>18377298.664643049</v>
      </c>
      <c r="D15">
        <f t="shared" ref="D15:M15" si="0">SUM(D3,D4,D8,D9,D10,D11)</f>
        <v>19617826.386653639</v>
      </c>
      <c r="E15">
        <f t="shared" si="0"/>
        <v>20891946.494889673</v>
      </c>
      <c r="F15">
        <f t="shared" si="0"/>
        <v>22111970.988438439</v>
      </c>
      <c r="G15">
        <f t="shared" si="0"/>
        <v>23148224.417219408</v>
      </c>
      <c r="H15">
        <f t="shared" si="0"/>
        <v>24310861.231698059</v>
      </c>
      <c r="I15">
        <f t="shared" si="0"/>
        <v>25842873.322037637</v>
      </c>
      <c r="J15">
        <f t="shared" si="0"/>
        <v>27277234.663514424</v>
      </c>
      <c r="K15">
        <f t="shared" si="0"/>
        <v>28473685.780152757</v>
      </c>
      <c r="L15">
        <f t="shared" si="0"/>
        <v>29883485.306068931</v>
      </c>
      <c r="M15">
        <f t="shared" si="0"/>
        <v>28585182.629999999</v>
      </c>
      <c r="O15">
        <v>100.03</v>
      </c>
      <c r="P15" t="s">
        <v>63</v>
      </c>
      <c r="S15" t="s">
        <v>63</v>
      </c>
      <c r="T15" s="43">
        <v>100030.78</v>
      </c>
    </row>
    <row r="16" spans="1:22" ht="15.75">
      <c r="B16" t="s">
        <v>70</v>
      </c>
      <c r="C16">
        <f>SUM(C5:C7)</f>
        <v>42801044.890787058</v>
      </c>
      <c r="D16">
        <f t="shared" ref="D16:M16" si="1">SUM(D5:D7)</f>
        <v>45653747.320108145</v>
      </c>
      <c r="E16">
        <f t="shared" si="1"/>
        <v>49275127.437198073</v>
      </c>
      <c r="F16">
        <f t="shared" si="1"/>
        <v>52931997.568768494</v>
      </c>
      <c r="G16">
        <f t="shared" si="1"/>
        <v>56957149.354778528</v>
      </c>
      <c r="H16">
        <f t="shared" si="1"/>
        <v>60104858.962116405</v>
      </c>
      <c r="I16">
        <f t="shared" si="1"/>
        <v>63168304.735203207</v>
      </c>
      <c r="J16">
        <f t="shared" si="1"/>
        <v>66824746.583321489</v>
      </c>
      <c r="K16">
        <f t="shared" si="1"/>
        <v>71073691.284219444</v>
      </c>
      <c r="L16">
        <f t="shared" si="1"/>
        <v>75467585.209414586</v>
      </c>
      <c r="M16">
        <f t="shared" si="1"/>
        <v>74567615.150000006</v>
      </c>
      <c r="O16">
        <v>1081.3599999999999</v>
      </c>
      <c r="P16" t="s">
        <v>64</v>
      </c>
      <c r="S16" t="s">
        <v>64</v>
      </c>
      <c r="T16" s="43">
        <v>1081359.01</v>
      </c>
      <c r="V16" s="45">
        <f>SUM(T16:T19)</f>
        <v>2925724.8</v>
      </c>
    </row>
    <row r="17" spans="15:20" ht="15.75">
      <c r="O17">
        <v>732.24</v>
      </c>
      <c r="P17" t="s">
        <v>65</v>
      </c>
      <c r="S17" t="s">
        <v>65</v>
      </c>
      <c r="T17" s="43">
        <v>732240.03</v>
      </c>
    </row>
    <row r="18" spans="15:20" ht="15.75">
      <c r="O18">
        <v>185.99</v>
      </c>
      <c r="P18" t="s">
        <v>66</v>
      </c>
      <c r="S18" t="s">
        <v>66</v>
      </c>
      <c r="T18" s="43">
        <v>185991.97</v>
      </c>
    </row>
    <row r="19" spans="15:20" ht="15.75">
      <c r="O19">
        <v>926.13</v>
      </c>
      <c r="P19" t="s">
        <v>67</v>
      </c>
      <c r="S19" t="s">
        <v>67</v>
      </c>
      <c r="T19" s="43">
        <v>926133.79</v>
      </c>
    </row>
    <row r="20" spans="15:20">
      <c r="T20">
        <f>SUM(T3:T19)</f>
        <v>103152797.08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O18" sqref="O18"/>
    </sheetView>
  </sheetViews>
  <sheetFormatPr defaultRowHeight="15"/>
  <cols>
    <col min="2" max="2" width="58.42578125" customWidth="1"/>
    <col min="3" max="4" width="7.85546875" customWidth="1"/>
    <col min="5" max="5" width="8" customWidth="1"/>
    <col min="6" max="6" width="6.85546875" customWidth="1"/>
    <col min="7" max="7" width="6.5703125" customWidth="1"/>
    <col min="8" max="8" width="6.42578125" customWidth="1"/>
  </cols>
  <sheetData>
    <row r="1" spans="1:14">
      <c r="C1" s="51" t="s">
        <v>14</v>
      </c>
      <c r="D1" s="51"/>
      <c r="E1" s="51"/>
      <c r="F1" s="51"/>
      <c r="G1" s="51"/>
      <c r="H1" s="51"/>
    </row>
    <row r="2" spans="1:14">
      <c r="A2" s="1" t="s">
        <v>1</v>
      </c>
      <c r="B2" s="1" t="s">
        <v>2</v>
      </c>
      <c r="C2" s="4">
        <v>2010</v>
      </c>
      <c r="D2" s="4">
        <v>2011</v>
      </c>
      <c r="E2" s="4">
        <v>2012</v>
      </c>
      <c r="F2" s="4">
        <v>2013</v>
      </c>
      <c r="G2" s="4">
        <v>2014</v>
      </c>
      <c r="H2" s="4">
        <v>2015</v>
      </c>
      <c r="I2" s="4">
        <v>2016</v>
      </c>
      <c r="J2" s="4">
        <v>2017</v>
      </c>
      <c r="K2" s="4">
        <v>2018</v>
      </c>
      <c r="L2" s="4">
        <v>2019</v>
      </c>
      <c r="M2" s="4">
        <v>2020</v>
      </c>
      <c r="N2" s="2" t="s">
        <v>36</v>
      </c>
    </row>
    <row r="3" spans="1:14" ht="15.75">
      <c r="A3" s="1" t="s">
        <v>3</v>
      </c>
      <c r="B3" s="19" t="s">
        <v>27</v>
      </c>
      <c r="C3" s="18">
        <f>('PDRB PASURUAN'!C3/'PDRB PASURUAN'!C$12)/('PDRB JATIM'!C3/'PDRB JATIM'!C$12)</f>
        <v>0.56686555387354476</v>
      </c>
      <c r="D3" s="18">
        <f>('PDRB PASURUAN'!D3/'PDRB PASURUAN'!D$12)/('PDRB JATIM'!D3/'PDRB JATIM'!D$12)</f>
        <v>0.57031117628561057</v>
      </c>
      <c r="E3" s="18">
        <f>('PDRB PASURUAN'!E3/'PDRB PASURUAN'!E$12)/('PDRB JATIM'!E3/'PDRB JATIM'!E$12)</f>
        <v>0.56664247449378646</v>
      </c>
      <c r="F3" s="18">
        <f>('PDRB PASURUAN'!F3/'PDRB PASURUAN'!F$12)/('PDRB JATIM'!F3/'PDRB JATIM'!F$12)</f>
        <v>0.558823164837703</v>
      </c>
      <c r="G3" s="18">
        <f>('PDRB PASURUAN'!G3/'PDRB PASURUAN'!G$12)/('PDRB JATIM'!G3/'PDRB JATIM'!G$12)</f>
        <v>0.55421334568181357</v>
      </c>
      <c r="H3" s="18">
        <f>('PDRB PASURUAN'!H3/'PDRB PASURUAN'!H$12)/('PDRB JATIM'!H3/'PDRB JATIM'!H$12)</f>
        <v>0.5540149821749758</v>
      </c>
      <c r="I3" s="18">
        <f>('PDRB PASURUAN'!I3/'PDRB PASURUAN'!I$12)/('PDRB JATIM'!I3/'PDRB JATIM'!I$12)</f>
        <v>0.56005267046337026</v>
      </c>
      <c r="J3" s="18">
        <f>('PDRB PASURUAN'!J3/'PDRB PASURUAN'!J$12)/('PDRB JATIM'!J3/'PDRB JATIM'!J$12)</f>
        <v>0.55596747769501753</v>
      </c>
      <c r="K3" s="18">
        <f>('PDRB PASURUAN'!K3/'PDRB PASURUAN'!K$12)/('PDRB JATIM'!K3/'PDRB JATIM'!K$12)</f>
        <v>0.55814504392041719</v>
      </c>
      <c r="L3" s="18">
        <f>('PDRB PASURUAN'!L3/'PDRB PASURUAN'!L$12)/('PDRB JATIM'!L3/'PDRB JATIM'!L$12)</f>
        <v>0.55498347371211909</v>
      </c>
      <c r="M3" s="18">
        <f>('PDRB PASURUAN'!M3/'PDRB PASURUAN'!M$12)/('PDRB JATIM'!M3/'PDRB JATIM'!M$12)</f>
        <v>0.55329914254348833</v>
      </c>
      <c r="N3" s="18">
        <f t="shared" ref="N3:N11" si="0">AVERAGE(C3:M3)</f>
        <v>0.55939259142562237</v>
      </c>
    </row>
    <row r="4" spans="1:14" ht="15.75">
      <c r="A4" s="1" t="s">
        <v>4</v>
      </c>
      <c r="B4" s="20" t="s">
        <v>28</v>
      </c>
      <c r="C4" s="18">
        <f>('PDRB PASURUAN'!C4/'PDRB PASURUAN'!C$12)/('PDRB JATIM'!C4/'PDRB JATIM'!C$12)</f>
        <v>0.12910377541963242</v>
      </c>
      <c r="D4" s="18">
        <f>('PDRB PASURUAN'!D4/'PDRB PASURUAN'!D$12)/('PDRB JATIM'!D4/'PDRB JATIM'!D$12)</f>
        <v>0.12317362535397086</v>
      </c>
      <c r="E4" s="18">
        <f>('PDRB PASURUAN'!E4/'PDRB PASURUAN'!E$12)/('PDRB JATIM'!E4/'PDRB JATIM'!E$12)</f>
        <v>0.12302842724713277</v>
      </c>
      <c r="F4" s="18">
        <f>('PDRB PASURUAN'!F4/'PDRB PASURUAN'!F$12)/('PDRB JATIM'!F4/'PDRB JATIM'!F$12)</f>
        <v>0.12246159967057037</v>
      </c>
      <c r="G4" s="18">
        <f>('PDRB PASURUAN'!G4/'PDRB PASURUAN'!G$12)/('PDRB JATIM'!G4/'PDRB JATIM'!G$12)</f>
        <v>0.11980961967704083</v>
      </c>
      <c r="H4" s="18">
        <f>('PDRB PASURUAN'!H4/'PDRB PASURUAN'!H$12)/('PDRB JATIM'!H4/'PDRB JATIM'!H$12)</f>
        <v>0.11277668241320343</v>
      </c>
      <c r="I4" s="18">
        <f>('PDRB PASURUAN'!I4/'PDRB PASURUAN'!I$12)/('PDRB JATIM'!I4/'PDRB JATIM'!I$12)</f>
        <v>0.10089886829105768</v>
      </c>
      <c r="J4" s="18">
        <f>('PDRB PASURUAN'!J4/'PDRB PASURUAN'!J$12)/('PDRB JATIM'!J4/'PDRB JATIM'!J$12)</f>
        <v>9.7369737894798913E-2</v>
      </c>
      <c r="K4" s="18">
        <f>('PDRB PASURUAN'!K4/'PDRB PASURUAN'!K$12)/('PDRB JATIM'!K4/'PDRB JATIM'!K$12)</f>
        <v>9.7167219636648497E-2</v>
      </c>
      <c r="L4" s="18">
        <f>('PDRB PASURUAN'!L4/'PDRB PASURUAN'!L$12)/('PDRB JATIM'!L4/'PDRB JATIM'!L$12)</f>
        <v>9.6675463350312546E-2</v>
      </c>
      <c r="M4" s="18">
        <f>('PDRB PASURUAN'!M4/'PDRB PASURUAN'!M$12)/('PDRB JATIM'!M4/'PDRB JATIM'!M$12)</f>
        <v>9.3068798577153458E-2</v>
      </c>
      <c r="N4" s="18">
        <f t="shared" si="0"/>
        <v>0.11050307432104742</v>
      </c>
    </row>
    <row r="5" spans="1:14" ht="15.75">
      <c r="A5" s="1" t="s">
        <v>5</v>
      </c>
      <c r="B5" s="20" t="s">
        <v>29</v>
      </c>
      <c r="C5" s="18">
        <f>('PDRB PASURUAN'!C5/'PDRB PASURUAN'!C$12)/('PDRB JATIM'!C5/'PDRB JATIM'!C$12)</f>
        <v>1.8886069019270268</v>
      </c>
      <c r="D5" s="18">
        <f>('PDRB PASURUAN'!D5/'PDRB PASURUAN'!D$12)/('PDRB JATIM'!D5/'PDRB JATIM'!D$12)</f>
        <v>1.9251557391520291</v>
      </c>
      <c r="E5" s="18">
        <f>('PDRB PASURUAN'!E5/'PDRB PASURUAN'!E$12)/('PDRB JATIM'!E5/'PDRB JATIM'!E$12)</f>
        <v>1.9417277118550464</v>
      </c>
      <c r="F5" s="18">
        <f>('PDRB PASURUAN'!F5/'PDRB PASURUAN'!F$12)/('PDRB JATIM'!F5/'PDRB JATIM'!F$12)</f>
        <v>1.9512167373097178</v>
      </c>
      <c r="G5" s="18">
        <f>('PDRB PASURUAN'!G5/'PDRB PASURUAN'!G$12)/('PDRB JATIM'!G5/'PDRB JATIM'!G$12)</f>
        <v>1.9437562853622548</v>
      </c>
      <c r="H5" s="18">
        <f>('PDRB PASURUAN'!H5/'PDRB PASURUAN'!H$12)/('PDRB JATIM'!H5/'PDRB JATIM'!H$12)</f>
        <v>1.9607682891784404</v>
      </c>
      <c r="I5" s="18">
        <f>('PDRB PASURUAN'!I5/'PDRB PASURUAN'!I$12)/('PDRB JATIM'!I5/'PDRB JATIM'!I$12)</f>
        <v>1.9892407593002552</v>
      </c>
      <c r="J5" s="18">
        <f>('PDRB PASURUAN'!J5/'PDRB PASURUAN'!J$12)/('PDRB JATIM'!J5/'PDRB JATIM'!J$12)</f>
        <v>1.9847027538055946</v>
      </c>
      <c r="K5" s="18">
        <f>('PDRB PASURUAN'!K5/'PDRB PASURUAN'!K$12)/('PDRB JATIM'!K5/'PDRB JATIM'!K$12)</f>
        <v>1.963953622931113</v>
      </c>
      <c r="L5" s="18">
        <f>('PDRB PASURUAN'!L5/'PDRB PASURUAN'!L$12)/('PDRB JATIM'!L5/'PDRB JATIM'!L$12)</f>
        <v>1.9512450676840809</v>
      </c>
      <c r="M5" s="18">
        <f>('PDRB PASURUAN'!M5/'PDRB PASURUAN'!M$12)/('PDRB JATIM'!M5/'PDRB JATIM'!M$12)</f>
        <v>1.9777649531185053</v>
      </c>
      <c r="N5" s="18">
        <f t="shared" si="0"/>
        <v>1.9525580746930968</v>
      </c>
    </row>
    <row r="6" spans="1:14" ht="15.75">
      <c r="A6" s="1" t="s">
        <v>6</v>
      </c>
      <c r="B6" s="20" t="s">
        <v>30</v>
      </c>
      <c r="C6" s="18">
        <f>('PDRB PASURUAN'!C6/'PDRB PASURUAN'!C$12)/('PDRB JATIM'!C6/'PDRB JATIM'!C$12)</f>
        <v>2.4261244077557431</v>
      </c>
      <c r="D6" s="18">
        <f>('PDRB PASURUAN'!D6/'PDRB PASURUAN'!D$12)/('PDRB JATIM'!D6/'PDRB JATIM'!D$12)</f>
        <v>2.3011296345774395</v>
      </c>
      <c r="E6" s="18">
        <f>('PDRB PASURUAN'!E6/'PDRB PASURUAN'!E$12)/('PDRB JATIM'!E6/'PDRB JATIM'!E$12)</f>
        <v>2.0790787313299326</v>
      </c>
      <c r="F6" s="18">
        <f>('PDRB PASURUAN'!F6/'PDRB PASURUAN'!F$12)/('PDRB JATIM'!F6/'PDRB JATIM'!F$12)</f>
        <v>2.0446266984691417</v>
      </c>
      <c r="G6" s="18">
        <f>('PDRB PASURUAN'!G6/'PDRB PASURUAN'!G$12)/('PDRB JATIM'!G6/'PDRB JATIM'!G$12)</f>
        <v>2.0845802407944811</v>
      </c>
      <c r="H6" s="18">
        <f>('PDRB PASURUAN'!H6/'PDRB PASURUAN'!H$12)/('PDRB JATIM'!H6/'PDRB JATIM'!H$12)</f>
        <v>2.2262240406224709</v>
      </c>
      <c r="I6" s="18">
        <f>('PDRB PASURUAN'!I6/'PDRB PASURUAN'!I$12)/('PDRB JATIM'!I6/'PDRB JATIM'!I$12)</f>
        <v>2.2054376619356924</v>
      </c>
      <c r="J6" s="18">
        <f>('PDRB PASURUAN'!J6/'PDRB PASURUAN'!J$12)/('PDRB JATIM'!J6/'PDRB JATIM'!J$12)</f>
        <v>2.1605220417309674</v>
      </c>
      <c r="K6" s="18">
        <f>('PDRB PASURUAN'!K6/'PDRB PASURUAN'!K$12)/('PDRB JATIM'!K6/'PDRB JATIM'!K$12)</f>
        <v>2.09822619415525</v>
      </c>
      <c r="L6" s="18">
        <f>('PDRB PASURUAN'!L6/'PDRB PASURUAN'!L$12)/('PDRB JATIM'!L6/'PDRB JATIM'!L$12)</f>
        <v>2.0543804432628692</v>
      </c>
      <c r="M6" s="18">
        <f>('PDRB PASURUAN'!M6/'PDRB PASURUAN'!M$12)/('PDRB JATIM'!M6/'PDRB JATIM'!M$12)</f>
        <v>1.9809676637146698</v>
      </c>
      <c r="N6" s="18">
        <f t="shared" si="0"/>
        <v>2.1510270689407864</v>
      </c>
    </row>
    <row r="7" spans="1:14" ht="15.75">
      <c r="A7" s="1" t="s">
        <v>7</v>
      </c>
      <c r="B7" s="20" t="s">
        <v>31</v>
      </c>
      <c r="C7" s="18">
        <f>('PDRB PASURUAN'!C7/'PDRB PASURUAN'!C$12)/('PDRB JATIM'!C7/'PDRB JATIM'!C$12)</f>
        <v>1.413147308413194</v>
      </c>
      <c r="D7" s="18">
        <f>('PDRB PASURUAN'!D7/'PDRB PASURUAN'!D$12)/('PDRB JATIM'!D7/'PDRB JATIM'!D$12)</f>
        <v>1.4231661346792122</v>
      </c>
      <c r="E7" s="18">
        <f>('PDRB PASURUAN'!E7/'PDRB PASURUAN'!E$12)/('PDRB JATIM'!E7/'PDRB JATIM'!E$12)</f>
        <v>1.4085025375786406</v>
      </c>
      <c r="F7" s="18">
        <f>('PDRB PASURUAN'!F7/'PDRB PASURUAN'!F$12)/('PDRB JATIM'!F7/'PDRB JATIM'!F$12)</f>
        <v>1.4041372148379982</v>
      </c>
      <c r="G7" s="18">
        <f>('PDRB PASURUAN'!G7/'PDRB PASURUAN'!G$12)/('PDRB JATIM'!G7/'PDRB JATIM'!G$12)</f>
        <v>1.3909114712545645</v>
      </c>
      <c r="H7" s="18">
        <f>('PDRB PASURUAN'!H7/'PDRB PASURUAN'!H$12)/('PDRB JATIM'!H7/'PDRB JATIM'!H$12)</f>
        <v>1.359083361785737</v>
      </c>
      <c r="I7" s="18">
        <f>('PDRB PASURUAN'!I7/'PDRB PASURUAN'!I$12)/('PDRB JATIM'!I7/'PDRB JATIM'!I$12)</f>
        <v>1.3154981033977056</v>
      </c>
      <c r="J7" s="18">
        <f>('PDRB PASURUAN'!J7/'PDRB PASURUAN'!J$12)/('PDRB JATIM'!J7/'PDRB JATIM'!J$12)</f>
        <v>1.3072134151536479</v>
      </c>
      <c r="K7" s="18">
        <f>('PDRB PASURUAN'!K7/'PDRB PASURUAN'!K$12)/('PDRB JATIM'!K7/'PDRB JATIM'!K$12)</f>
        <v>1.2875584926210966</v>
      </c>
      <c r="L7" s="18">
        <f>('PDRB PASURUAN'!L7/'PDRB PASURUAN'!L$12)/('PDRB JATIM'!L7/'PDRB JATIM'!L$12)</f>
        <v>1.2753551397120328</v>
      </c>
      <c r="M7" s="18">
        <f>('PDRB PASURUAN'!M7/'PDRB PASURUAN'!M$12)/('PDRB JATIM'!M7/'PDRB JATIM'!M$12)</f>
        <v>1.2492428666199433</v>
      </c>
      <c r="N7" s="18">
        <f t="shared" si="0"/>
        <v>1.3485287314594339</v>
      </c>
    </row>
    <row r="8" spans="1:14" ht="15.75">
      <c r="A8" s="1" t="s">
        <v>8</v>
      </c>
      <c r="B8" s="20" t="s">
        <v>32</v>
      </c>
      <c r="C8" s="18">
        <f>('PDRB PASURUAN'!C8/'PDRB PASURUAN'!C$12)/('PDRB JATIM'!C8/'PDRB JATIM'!C$12)</f>
        <v>0.59467965331382311</v>
      </c>
      <c r="D8" s="18">
        <f>('PDRB PASURUAN'!D8/'PDRB PASURUAN'!D$12)/('PDRB JATIM'!D8/'PDRB JATIM'!D$12)</f>
        <v>0.58501506172349993</v>
      </c>
      <c r="E8" s="18">
        <f>('PDRB PASURUAN'!E8/'PDRB PASURUAN'!E$12)/('PDRB JATIM'!E8/'PDRB JATIM'!E$12)</f>
        <v>0.5742747605192875</v>
      </c>
      <c r="F8" s="18">
        <f>('PDRB PASURUAN'!F8/'PDRB PASURUAN'!F$12)/('PDRB JATIM'!F8/'PDRB JATIM'!F$12)</f>
        <v>0.56918153435017738</v>
      </c>
      <c r="G8" s="18">
        <f>('PDRB PASURUAN'!G8/'PDRB PASURUAN'!G$12)/('PDRB JATIM'!G8/'PDRB JATIM'!G$12)</f>
        <v>0.56212543944878746</v>
      </c>
      <c r="H8" s="18">
        <f>('PDRB PASURUAN'!H8/'PDRB PASURUAN'!H$12)/('PDRB JATIM'!H8/'PDRB JATIM'!H$12)</f>
        <v>0.56287695301951035</v>
      </c>
      <c r="I8" s="18">
        <f>('PDRB PASURUAN'!I8/'PDRB PASURUAN'!I$12)/('PDRB JATIM'!I8/'PDRB JATIM'!I$12)</f>
        <v>0.56950811740802687</v>
      </c>
      <c r="J8" s="18">
        <f>('PDRB PASURUAN'!J8/'PDRB PASURUAN'!J$12)/('PDRB JATIM'!J8/'PDRB JATIM'!J$12)</f>
        <v>0.57416549315093635</v>
      </c>
      <c r="K8" s="18">
        <f>('PDRB PASURUAN'!K8/'PDRB PASURUAN'!K$12)/('PDRB JATIM'!K8/'PDRB JATIM'!K$12)</f>
        <v>0.57214911378301758</v>
      </c>
      <c r="L8" s="18">
        <f>('PDRB PASURUAN'!L8/'PDRB PASURUAN'!L$12)/('PDRB JATIM'!L8/'PDRB JATIM'!L$12)</f>
        <v>0.56992350606602349</v>
      </c>
      <c r="M8" s="18">
        <f>('PDRB PASURUAN'!M8/'PDRB PASURUAN'!M$12)/('PDRB JATIM'!M8/'PDRB JATIM'!M$12)</f>
        <v>0.54565851729647075</v>
      </c>
      <c r="N8" s="18">
        <f t="shared" si="0"/>
        <v>0.57086892273450551</v>
      </c>
    </row>
    <row r="9" spans="1:14" ht="15.75">
      <c r="A9" s="1" t="s">
        <v>9</v>
      </c>
      <c r="B9" s="20" t="s">
        <v>33</v>
      </c>
      <c r="C9" s="18">
        <f>('PDRB PASURUAN'!C9/'PDRB PASURUAN'!C$12)/('PDRB JATIM'!C9/'PDRB JATIM'!C$12)</f>
        <v>0.45723350148287262</v>
      </c>
      <c r="D9" s="18">
        <f>('PDRB PASURUAN'!D9/'PDRB PASURUAN'!D$12)/('PDRB JATIM'!D9/'PDRB JATIM'!D$12)</f>
        <v>0.45449549775558401</v>
      </c>
      <c r="E9" s="18">
        <f>('PDRB PASURUAN'!E9/'PDRB PASURUAN'!E$12)/('PDRB JATIM'!E9/'PDRB JATIM'!E$12)</f>
        <v>0.45519101107366422</v>
      </c>
      <c r="F9" s="18">
        <f>('PDRB PASURUAN'!F9/'PDRB PASURUAN'!F$12)/('PDRB JATIM'!F9/'PDRB JATIM'!F$12)</f>
        <v>0.45513912119789679</v>
      </c>
      <c r="G9" s="18">
        <f>('PDRB PASURUAN'!G9/'PDRB PASURUAN'!G$12)/('PDRB JATIM'!G9/'PDRB JATIM'!G$12)</f>
        <v>0.44772479995154368</v>
      </c>
      <c r="H9" s="18">
        <f>('PDRB PASURUAN'!H9/'PDRB PASURUAN'!H$12)/('PDRB JATIM'!H9/'PDRB JATIM'!H$12)</f>
        <v>0.44173529039314346</v>
      </c>
      <c r="I9" s="18">
        <f>('PDRB PASURUAN'!I9/'PDRB PASURUAN'!I$12)/('PDRB JATIM'!I9/'PDRB JATIM'!I$12)</f>
        <v>0.44749584754487515</v>
      </c>
      <c r="J9" s="18">
        <f>('PDRB PASURUAN'!J9/'PDRB PASURUAN'!J$12)/('PDRB JATIM'!J9/'PDRB JATIM'!J$12)</f>
        <v>0.45260169714602855</v>
      </c>
      <c r="K9" s="18">
        <f>('PDRB PASURUAN'!K9/'PDRB PASURUAN'!K$12)/('PDRB JATIM'!K9/'PDRB JATIM'!K$12)</f>
        <v>0.45182397481563114</v>
      </c>
      <c r="L9" s="18">
        <f>('PDRB PASURUAN'!L9/'PDRB PASURUAN'!L$12)/('PDRB JATIM'!L9/'PDRB JATIM'!L$12)</f>
        <v>0.45482169287504798</v>
      </c>
      <c r="M9" s="18">
        <f>('PDRB PASURUAN'!M9/'PDRB PASURUAN'!M$12)/('PDRB JATIM'!M9/'PDRB JATIM'!M$12)</f>
        <v>0.47232207800867365</v>
      </c>
      <c r="N9" s="18">
        <f t="shared" si="0"/>
        <v>0.4536895011131783</v>
      </c>
    </row>
    <row r="10" spans="1:14" ht="15.75">
      <c r="A10" s="1" t="s">
        <v>10</v>
      </c>
      <c r="B10" s="20" t="s">
        <v>34</v>
      </c>
      <c r="C10" s="18">
        <f>('PDRB PASURUAN'!C10/'PDRB PASURUAN'!C$12)/('PDRB JATIM'!C10/'PDRB JATIM'!C$12)</f>
        <v>0.32263503851317177</v>
      </c>
      <c r="D10" s="18">
        <f>('PDRB PASURUAN'!D10/'PDRB PASURUAN'!D$12)/('PDRB JATIM'!D10/'PDRB JATIM'!D$12)</f>
        <v>0.3257641272362608</v>
      </c>
      <c r="E10" s="18">
        <f>('PDRB PASURUAN'!E10/'PDRB PASURUAN'!E$12)/('PDRB JATIM'!E10/'PDRB JATIM'!E$12)</f>
        <v>0.32575744821752423</v>
      </c>
      <c r="F10" s="18">
        <f>('PDRB PASURUAN'!F10/'PDRB PASURUAN'!F$12)/('PDRB JATIM'!F10/'PDRB JATIM'!F$12)</f>
        <v>0.3273302914329444</v>
      </c>
      <c r="G10" s="18">
        <f>('PDRB PASURUAN'!G10/'PDRB PASURUAN'!G$12)/('PDRB JATIM'!G10/'PDRB JATIM'!G$12)</f>
        <v>0.32198813213822142</v>
      </c>
      <c r="H10" s="18">
        <f>('PDRB PASURUAN'!H10/'PDRB PASURUAN'!H$12)/('PDRB JATIM'!H10/'PDRB JATIM'!H$12)</f>
        <v>0.31916726308323318</v>
      </c>
      <c r="I10" s="18">
        <f>('PDRB PASURUAN'!I10/'PDRB PASURUAN'!I$12)/('PDRB JATIM'!I10/'PDRB JATIM'!I$12)</f>
        <v>0.32160191891528522</v>
      </c>
      <c r="J10" s="18">
        <f>('PDRB PASURUAN'!J10/'PDRB PASURUAN'!J$12)/('PDRB JATIM'!J10/'PDRB JATIM'!J$12)</f>
        <v>0.32101250375381929</v>
      </c>
      <c r="K10" s="18">
        <f>('PDRB PASURUAN'!K10/'PDRB PASURUAN'!K$12)/('PDRB JATIM'!K10/'PDRB JATIM'!K$12)</f>
        <v>0.31566152323838692</v>
      </c>
      <c r="L10" s="18">
        <f>('PDRB PASURUAN'!L10/'PDRB PASURUAN'!L$12)/('PDRB JATIM'!L10/'PDRB JATIM'!L$12)</f>
        <v>0.31312848930070786</v>
      </c>
      <c r="M10" s="18">
        <f>('PDRB PASURUAN'!M10/'PDRB PASURUAN'!M$12)/('PDRB JATIM'!M10/'PDRB JATIM'!M$12)</f>
        <v>0.31425480322100774</v>
      </c>
      <c r="N10" s="18">
        <f t="shared" si="0"/>
        <v>0.32075468536823293</v>
      </c>
    </row>
    <row r="11" spans="1:14" ht="15.75">
      <c r="A11" s="1" t="s">
        <v>11</v>
      </c>
      <c r="B11" s="20" t="s">
        <v>35</v>
      </c>
      <c r="C11" s="18">
        <f>('PDRB PASURUAN'!C11/'PDRB PASURUAN'!C$12)/('PDRB JATIM'!C11/'PDRB JATIM'!C$12)</f>
        <v>0.46858445444103985</v>
      </c>
      <c r="D11" s="18">
        <f>('PDRB PASURUAN'!D11/'PDRB PASURUAN'!D$12)/('PDRB JATIM'!D11/'PDRB JATIM'!D$12)</f>
        <v>0.46164652322490213</v>
      </c>
      <c r="E11" s="18">
        <f>('PDRB PASURUAN'!E11/'PDRB PASURUAN'!E$12)/('PDRB JATIM'!E11/'PDRB JATIM'!E$12)</f>
        <v>0.45154215532710579</v>
      </c>
      <c r="F11" s="18">
        <f>('PDRB PASURUAN'!F11/'PDRB PASURUAN'!F$12)/('PDRB JATIM'!F11/'PDRB JATIM'!F$12)</f>
        <v>0.44247648911256771</v>
      </c>
      <c r="G11" s="18">
        <f>('PDRB PASURUAN'!G11/'PDRB PASURUAN'!G$12)/('PDRB JATIM'!G11/'PDRB JATIM'!G$12)</f>
        <v>0.43531256870369528</v>
      </c>
      <c r="H11" s="18">
        <f>('PDRB PASURUAN'!H11/'PDRB PASURUAN'!H$12)/('PDRB JATIM'!H11/'PDRB JATIM'!H$12)</f>
        <v>0.43270850862030874</v>
      </c>
      <c r="I11" s="18">
        <f>('PDRB PASURUAN'!I11/'PDRB PASURUAN'!I$12)/('PDRB JATIM'!I11/'PDRB JATIM'!I$12)</f>
        <v>0.43474162762419633</v>
      </c>
      <c r="J11" s="18">
        <f>('PDRB PASURUAN'!J11/'PDRB PASURUAN'!J$12)/('PDRB JATIM'!J11/'PDRB JATIM'!J$12)</f>
        <v>0.43269649823585232</v>
      </c>
      <c r="K11" s="18">
        <f>('PDRB PASURUAN'!K11/'PDRB PASURUAN'!K$12)/('PDRB JATIM'!K11/'PDRB JATIM'!K$12)</f>
        <v>0.42771501555221991</v>
      </c>
      <c r="L11" s="18">
        <f>('PDRB PASURUAN'!L11/'PDRB PASURUAN'!L$12)/('PDRB JATIM'!L11/'PDRB JATIM'!L$12)</f>
        <v>0.42257394134575477</v>
      </c>
      <c r="M11" s="18">
        <f>('PDRB PASURUAN'!M11/'PDRB PASURUAN'!M$12)/('PDRB JATIM'!M11/'PDRB JATIM'!M$12)</f>
        <v>0.4032978322017563</v>
      </c>
      <c r="N11" s="18">
        <f t="shared" si="0"/>
        <v>0.43757232858085454</v>
      </c>
    </row>
    <row r="13" spans="1:14">
      <c r="A13" s="1" t="s">
        <v>1</v>
      </c>
      <c r="B13" s="1" t="s">
        <v>2</v>
      </c>
      <c r="C13" s="4">
        <v>2010</v>
      </c>
      <c r="D13" s="4">
        <v>2011</v>
      </c>
      <c r="E13" s="4">
        <v>2012</v>
      </c>
      <c r="F13" s="4">
        <v>2013</v>
      </c>
      <c r="G13" s="4">
        <v>2014</v>
      </c>
      <c r="H13" s="4">
        <v>2015</v>
      </c>
      <c r="I13" s="4">
        <v>2016</v>
      </c>
      <c r="J13" s="4">
        <v>2017</v>
      </c>
      <c r="K13" s="4">
        <v>2018</v>
      </c>
      <c r="L13" s="4">
        <v>2019</v>
      </c>
    </row>
    <row r="14" spans="1:14" ht="15.75">
      <c r="A14" s="1" t="s">
        <v>3</v>
      </c>
      <c r="B14" s="19" t="s">
        <v>27</v>
      </c>
      <c r="C14" s="18"/>
      <c r="D14" s="18"/>
      <c r="E14" s="18"/>
      <c r="F14" s="18"/>
      <c r="G14" s="18"/>
      <c r="H14" s="18"/>
      <c r="I14" s="18"/>
      <c r="J14" s="12"/>
      <c r="K14" s="12"/>
      <c r="L14" s="12"/>
    </row>
    <row r="15" spans="1:14" ht="15.75">
      <c r="A15" s="1" t="s">
        <v>4</v>
      </c>
      <c r="B15" s="20" t="s">
        <v>28</v>
      </c>
      <c r="C15" s="18"/>
      <c r="D15" s="2"/>
      <c r="E15" s="2"/>
      <c r="F15" s="2"/>
      <c r="G15" s="12"/>
      <c r="H15" s="12"/>
      <c r="I15" s="12"/>
      <c r="J15" s="12"/>
      <c r="K15" s="12"/>
      <c r="L15" s="12"/>
    </row>
    <row r="16" spans="1:14" ht="15.75">
      <c r="A16" s="1" t="s">
        <v>5</v>
      </c>
      <c r="B16" s="20" t="s">
        <v>29</v>
      </c>
      <c r="C16" s="2"/>
      <c r="D16" s="2"/>
      <c r="E16" s="2"/>
      <c r="F16" s="2"/>
      <c r="G16" s="12"/>
      <c r="H16" s="12"/>
      <c r="I16" s="12"/>
      <c r="J16" s="12"/>
      <c r="K16" s="12"/>
      <c r="L16" s="12"/>
    </row>
    <row r="17" spans="1:12" ht="15.75">
      <c r="A17" s="1" t="s">
        <v>6</v>
      </c>
      <c r="B17" s="20" t="s">
        <v>30</v>
      </c>
      <c r="C17" s="2"/>
      <c r="D17" s="2"/>
      <c r="E17" s="2"/>
      <c r="F17" s="2"/>
      <c r="G17" s="12"/>
      <c r="H17" s="12"/>
      <c r="I17" s="12"/>
      <c r="J17" s="12"/>
      <c r="K17" s="12"/>
      <c r="L17" s="12"/>
    </row>
    <row r="18" spans="1:12" ht="15.75">
      <c r="A18" s="1" t="s">
        <v>7</v>
      </c>
      <c r="B18" s="20" t="s">
        <v>31</v>
      </c>
      <c r="C18" s="2"/>
      <c r="D18" s="2"/>
      <c r="E18" s="2"/>
      <c r="F18" s="2"/>
      <c r="G18" s="12"/>
      <c r="H18" s="12"/>
      <c r="I18" s="12"/>
      <c r="J18" s="12"/>
      <c r="K18" s="12"/>
      <c r="L18" s="12"/>
    </row>
    <row r="19" spans="1:12" ht="15.75">
      <c r="A19" s="1" t="s">
        <v>8</v>
      </c>
      <c r="B19" s="20" t="s">
        <v>32</v>
      </c>
      <c r="C19" s="2"/>
      <c r="D19" s="2"/>
      <c r="E19" s="2"/>
      <c r="F19" s="2"/>
      <c r="G19" s="12"/>
      <c r="H19" s="12"/>
      <c r="I19" s="12"/>
      <c r="J19" s="12"/>
      <c r="K19" s="12"/>
      <c r="L19" s="12"/>
    </row>
    <row r="20" spans="1:12" ht="15.75">
      <c r="A20" s="1" t="s">
        <v>9</v>
      </c>
      <c r="B20" s="20" t="s">
        <v>33</v>
      </c>
      <c r="C20" s="2"/>
      <c r="D20" s="2"/>
      <c r="E20" s="2"/>
      <c r="F20" s="2"/>
      <c r="G20" s="12"/>
      <c r="H20" s="12"/>
      <c r="I20" s="12"/>
      <c r="J20" s="12"/>
      <c r="K20" s="12"/>
      <c r="L20" s="12"/>
    </row>
    <row r="21" spans="1:12" ht="15.75">
      <c r="A21" s="1" t="s">
        <v>10</v>
      </c>
      <c r="B21" s="20" t="s">
        <v>34</v>
      </c>
      <c r="C21" s="2"/>
      <c r="D21" s="2"/>
      <c r="E21" s="2"/>
      <c r="F21" s="2"/>
      <c r="G21" s="12"/>
      <c r="H21" s="12"/>
      <c r="I21" s="12"/>
      <c r="J21" s="12"/>
      <c r="K21" s="12"/>
      <c r="L21" s="12"/>
    </row>
    <row r="22" spans="1:12" ht="15.75">
      <c r="A22" s="1" t="s">
        <v>11</v>
      </c>
      <c r="B22" s="20" t="s">
        <v>35</v>
      </c>
      <c r="C22" s="2"/>
      <c r="D22" s="2"/>
      <c r="E22" s="2"/>
      <c r="F22" s="2"/>
      <c r="G22" s="12"/>
      <c r="H22" s="12"/>
      <c r="I22" s="12"/>
      <c r="J22" s="12"/>
      <c r="K22" s="12"/>
      <c r="L22" s="12"/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"/>
  <sheetViews>
    <sheetView topLeftCell="A37" workbookViewId="0">
      <selection activeCell="B61" sqref="B61"/>
    </sheetView>
  </sheetViews>
  <sheetFormatPr defaultRowHeight="15"/>
  <cols>
    <col min="2" max="2" width="58.28515625" customWidth="1"/>
    <col min="3" max="3" width="10.85546875" customWidth="1"/>
    <col min="4" max="4" width="6.5703125" customWidth="1"/>
    <col min="5" max="5" width="9.7109375" bestFit="1" customWidth="1"/>
    <col min="6" max="6" width="10.28515625" customWidth="1"/>
    <col min="7" max="7" width="6.42578125" customWidth="1"/>
    <col min="8" max="8" width="9.7109375" bestFit="1" customWidth="1"/>
  </cols>
  <sheetData>
    <row r="2" spans="1:9">
      <c r="A2" s="1" t="s">
        <v>1</v>
      </c>
      <c r="B2" s="1" t="s">
        <v>2</v>
      </c>
      <c r="C2" s="21" t="s">
        <v>23</v>
      </c>
      <c r="D2" s="21" t="s">
        <v>15</v>
      </c>
      <c r="E2" s="21" t="s">
        <v>16</v>
      </c>
      <c r="F2" s="21" t="s">
        <v>24</v>
      </c>
      <c r="G2" s="21" t="s">
        <v>15</v>
      </c>
      <c r="H2" s="21" t="s">
        <v>16</v>
      </c>
      <c r="I2" s="11"/>
    </row>
    <row r="3" spans="1:9" ht="15.75">
      <c r="A3" s="1" t="s">
        <v>3</v>
      </c>
      <c r="B3" s="19" t="s">
        <v>27</v>
      </c>
      <c r="C3" s="22">
        <f>'PDRB PASURUAN'!C3*(('PDRB JATIM'!$D$12/'PDRB JATIM'!$C$12)-1)</f>
        <v>300769.98323871044</v>
      </c>
      <c r="D3" s="21" t="str">
        <f>IF(C3&lt;E3,"&lt;","&gt;")</f>
        <v>&gt;</v>
      </c>
      <c r="E3" s="21">
        <f>'PDRB PASURUAN'!D3-'PDRB PASURUAN'!C3</f>
        <v>229108.54845476337</v>
      </c>
      <c r="F3" s="21">
        <f>'PDRB PASURUAN'!D3*(('PDRB JATIM'!$E$12/'PDRB JATIM'!$D$12)-1)</f>
        <v>325777.00341874821</v>
      </c>
      <c r="G3" s="21" t="str">
        <f t="shared" ref="G3:G11" si="0">IF(F3&lt;H3,"&lt;","&gt;")</f>
        <v>&gt;</v>
      </c>
      <c r="H3" s="21">
        <f>'PDRB PASURUAN'!E3-'PDRB PASURUAN'!D3</f>
        <v>259729.21992135514</v>
      </c>
      <c r="I3" s="11"/>
    </row>
    <row r="4" spans="1:9" ht="15.75">
      <c r="A4" s="1" t="s">
        <v>4</v>
      </c>
      <c r="B4" s="20" t="s">
        <v>28</v>
      </c>
      <c r="C4" s="22">
        <f>'PDRB PASURUAN'!C4*(('PDRB JATIM'!$D$12/'PDRB JATIM'!$C$12)-1)</f>
        <v>27717.630936563921</v>
      </c>
      <c r="D4" s="21" t="str">
        <f t="shared" ref="D4:D11" si="1">IF(C4&lt;E4,"&lt;","&gt;")</f>
        <v>&gt;</v>
      </c>
      <c r="E4" s="21">
        <f>'PDRB PASURUAN'!D4-'PDRB PASURUAN'!C4</f>
        <v>12614.884495135571</v>
      </c>
      <c r="F4" s="21">
        <f>'PDRB PASURUAN'!D4*(('PDRB JATIM'!$E$12/'PDRB JATIM'!$D$12)-1)</f>
        <v>29457.442689447071</v>
      </c>
      <c r="G4" s="21" t="str">
        <f t="shared" si="0"/>
        <v>&gt;</v>
      </c>
      <c r="H4" s="21">
        <f>'PDRB PASURUAN'!E4-'PDRB PASURUAN'!D4</f>
        <v>4162.3647086520214</v>
      </c>
      <c r="I4" s="11"/>
    </row>
    <row r="5" spans="1:9" ht="15.75">
      <c r="A5" s="1" t="s">
        <v>5</v>
      </c>
      <c r="B5" s="20" t="s">
        <v>29</v>
      </c>
      <c r="C5" s="22">
        <f>'PDRB PASURUAN'!C5*(('PDRB JATIM'!$D$12/'PDRB JATIM'!$C$12)-1)</f>
        <v>2197025.3490343229</v>
      </c>
      <c r="D5" s="21" t="str">
        <f t="shared" si="1"/>
        <v>&lt;</v>
      </c>
      <c r="E5" s="21">
        <f>'PDRB PASURUAN'!D5-'PDRB PASURUAN'!C5</f>
        <v>2336753.0843512267</v>
      </c>
      <c r="F5" s="21">
        <f>'PDRB PASURUAN'!D5*(('PDRB JATIM'!$E$12/'PDRB JATIM'!$D$12)-1)</f>
        <v>2423761.0684983511</v>
      </c>
      <c r="G5" s="21" t="str">
        <f t="shared" si="0"/>
        <v>&lt;</v>
      </c>
      <c r="H5" s="21">
        <f>'PDRB PASURUAN'!E5-'PDRB PASURUAN'!D5</f>
        <v>3106216.9160374105</v>
      </c>
      <c r="I5" s="11"/>
    </row>
    <row r="6" spans="1:9" ht="15.75">
      <c r="A6" s="1" t="s">
        <v>6</v>
      </c>
      <c r="B6" s="20" t="s">
        <v>30</v>
      </c>
      <c r="C6" s="22">
        <f>'PDRB PASURUAN'!C6*(('PDRB JATIM'!$D$12/'PDRB JATIM'!$C$12)-1)</f>
        <v>53685.833246551578</v>
      </c>
      <c r="D6" s="21" t="str">
        <f t="shared" si="1"/>
        <v>&gt;</v>
      </c>
      <c r="E6" s="21">
        <f>'PDRB PASURUAN'!D6-'PDRB PASURUAN'!C6</f>
        <v>-39882.752857640036</v>
      </c>
      <c r="F6" s="21">
        <f>'PDRB PASURUAN'!D6*(('PDRB JATIM'!$E$12/'PDRB JATIM'!$D$12)-1)</f>
        <v>52781.95632074587</v>
      </c>
      <c r="G6" s="21" t="str">
        <f t="shared" si="0"/>
        <v>&gt;</v>
      </c>
      <c r="H6" s="21">
        <f>'PDRB PASURUAN'!E6-'PDRB PASURUAN'!D6</f>
        <v>-88438.051261036191</v>
      </c>
      <c r="I6" s="11"/>
    </row>
    <row r="7" spans="1:9" ht="15.75">
      <c r="A7" s="1" t="s">
        <v>7</v>
      </c>
      <c r="B7" s="20" t="s">
        <v>31</v>
      </c>
      <c r="C7" s="22">
        <f>'PDRB PASURUAN'!C7*(('PDRB JATIM'!$D$12/'PDRB JATIM'!$C$12)-1)</f>
        <v>503737.70077515981</v>
      </c>
      <c r="D7" s="21" t="str">
        <f t="shared" si="1"/>
        <v>&lt;</v>
      </c>
      <c r="E7" s="21">
        <f>'PDRB PASURUAN'!D7-'PDRB PASURUAN'!C7</f>
        <v>555832.09782750532</v>
      </c>
      <c r="F7" s="21">
        <f>'PDRB PASURUAN'!D7*(('PDRB JATIM'!$E$12/'PDRB JATIM'!$D$12)-1)</f>
        <v>557056.82429255487</v>
      </c>
      <c r="G7" s="21" t="str">
        <f t="shared" si="0"/>
        <v>&lt;</v>
      </c>
      <c r="H7" s="21">
        <f>'PDRB PASURUAN'!E7-'PDRB PASURUAN'!D7</f>
        <v>603601.2523135487</v>
      </c>
      <c r="I7" s="11"/>
    </row>
    <row r="8" spans="1:9" ht="15.75">
      <c r="A8" s="1" t="s">
        <v>8</v>
      </c>
      <c r="B8" s="20" t="s">
        <v>32</v>
      </c>
      <c r="C8" s="22">
        <f>'PDRB PASURUAN'!C8*(('PDRB JATIM'!$D$12/'PDRB JATIM'!$C$12)-1)</f>
        <v>524329.86551338062</v>
      </c>
      <c r="D8" s="21" t="str">
        <f t="shared" si="1"/>
        <v>&lt;</v>
      </c>
      <c r="E8" s="21">
        <f>'PDRB PASURUAN'!D8-'PDRB PASURUAN'!C8</f>
        <v>632349.03328093793</v>
      </c>
      <c r="F8" s="21">
        <f>'PDRB PASURUAN'!D8*(('PDRB JATIM'!$E$12/'PDRB JATIM'!$D$12)-1)</f>
        <v>583403.19203001796</v>
      </c>
      <c r="G8" s="21" t="str">
        <f t="shared" si="0"/>
        <v>&gt;</v>
      </c>
      <c r="H8" s="21">
        <f>'PDRB PASURUAN'!E8-'PDRB PASURUAN'!D8</f>
        <v>574336.33965957165</v>
      </c>
      <c r="I8" s="11"/>
    </row>
    <row r="9" spans="1:9" ht="15.75">
      <c r="A9" s="1" t="s">
        <v>9</v>
      </c>
      <c r="B9" s="20" t="s">
        <v>33</v>
      </c>
      <c r="C9" s="22">
        <f>'PDRB PASURUAN'!C9*(('PDRB JATIM'!$D$12/'PDRB JATIM'!$C$12)-1)</f>
        <v>135616.81291460313</v>
      </c>
      <c r="D9" s="21" t="str">
        <f t="shared" si="1"/>
        <v>&lt;</v>
      </c>
      <c r="E9" s="21">
        <f>'PDRB PASURUAN'!D9-'PDRB PASURUAN'!C9</f>
        <v>179524.92759054061</v>
      </c>
      <c r="F9" s="21">
        <f>'PDRB PASURUAN'!D9*(('PDRB JATIM'!$E$12/'PDRB JATIM'!$D$12)-1)</f>
        <v>151957.12439916813</v>
      </c>
      <c r="G9" s="21" t="str">
        <f t="shared" si="0"/>
        <v>&lt;</v>
      </c>
      <c r="H9" s="21">
        <f>'PDRB PASURUAN'!E9-'PDRB PASURUAN'!D9</f>
        <v>264623.84692805493</v>
      </c>
      <c r="I9" s="11"/>
    </row>
    <row r="10" spans="1:9" ht="15.75">
      <c r="A10" s="1" t="s">
        <v>10</v>
      </c>
      <c r="B10" s="20" t="s">
        <v>34</v>
      </c>
      <c r="C10" s="22">
        <f>'PDRB PASURUAN'!C10*(('PDRB JATIM'!$D$12/'PDRB JATIM'!$C$12)-1)</f>
        <v>59176.500209100435</v>
      </c>
      <c r="D10" s="21" t="str">
        <f t="shared" si="1"/>
        <v>&lt;</v>
      </c>
      <c r="E10" s="21">
        <f>'PDRB PASURUAN'!D10-'PDRB PASURUAN'!C10</f>
        <v>88417.897167640505</v>
      </c>
      <c r="F10" s="21">
        <f>'PDRB PASURUAN'!D10*(('PDRB JATIM'!$E$12/'PDRB JATIM'!$D$12)-1)</f>
        <v>66976.540121111058</v>
      </c>
      <c r="G10" s="21" t="str">
        <f t="shared" si="0"/>
        <v>&lt;</v>
      </c>
      <c r="H10" s="21">
        <f>'PDRB PASURUAN'!E10-'PDRB PASURUAN'!D10</f>
        <v>94578.265085067949</v>
      </c>
      <c r="I10" s="11"/>
    </row>
    <row r="11" spans="1:9" ht="15.75">
      <c r="A11" s="1" t="s">
        <v>11</v>
      </c>
      <c r="B11" s="20" t="s">
        <v>35</v>
      </c>
      <c r="C11" s="22">
        <f>'PDRB PASURUAN'!C11*(('PDRB JATIM'!$D$12/'PDRB JATIM'!$C$12)-1)</f>
        <v>135054.95540887298</v>
      </c>
      <c r="D11" s="21" t="str">
        <f t="shared" si="1"/>
        <v>&gt;</v>
      </c>
      <c r="E11" s="21">
        <f>'PDRB PASURUAN'!D11-'PDRB PASURUAN'!C11</f>
        <v>98512.431021572091</v>
      </c>
      <c r="F11" s="21">
        <f>'PDRB PASURUAN'!D11*(('PDRB JATIM'!$E$12/'PDRB JATIM'!$D$12)-1)</f>
        <v>145993.8734741309</v>
      </c>
      <c r="G11" s="21" t="str">
        <f t="shared" si="0"/>
        <v>&gt;</v>
      </c>
      <c r="H11" s="21">
        <f>'PDRB PASURUAN'!E11-'PDRB PASURUAN'!D11</f>
        <v>76690.071933332365</v>
      </c>
      <c r="I11" s="11"/>
    </row>
    <row r="12" spans="1:9">
      <c r="C12" s="23"/>
      <c r="D12" s="23"/>
      <c r="E12" s="23"/>
      <c r="F12" s="23"/>
      <c r="G12" s="23"/>
      <c r="H12" s="23"/>
      <c r="I12" s="11"/>
    </row>
    <row r="13" spans="1:9">
      <c r="C13" s="23"/>
      <c r="D13" s="23"/>
      <c r="E13" s="23"/>
      <c r="F13" s="23"/>
      <c r="G13" s="23"/>
      <c r="H13" s="23"/>
      <c r="I13" s="11"/>
    </row>
    <row r="14" spans="1:9">
      <c r="A14" s="1" t="s">
        <v>1</v>
      </c>
      <c r="B14" s="1" t="s">
        <v>2</v>
      </c>
      <c r="C14" s="21" t="s">
        <v>25</v>
      </c>
      <c r="D14" s="21" t="s">
        <v>15</v>
      </c>
      <c r="E14" s="21" t="s">
        <v>16</v>
      </c>
      <c r="F14" s="21" t="s">
        <v>26</v>
      </c>
      <c r="G14" s="21" t="s">
        <v>15</v>
      </c>
      <c r="H14" s="21" t="s">
        <v>16</v>
      </c>
      <c r="I14" s="11"/>
    </row>
    <row r="15" spans="1:9" ht="15.75">
      <c r="A15" s="1" t="s">
        <v>3</v>
      </c>
      <c r="B15" s="19" t="s">
        <v>27</v>
      </c>
      <c r="C15" s="21">
        <f>'PDRB PASURUAN'!E3*(('PDRB JATIM'!$F$12/'PDRB JATIM'!$E$12)-1)</f>
        <v>313683.76585240703</v>
      </c>
      <c r="D15" s="21" t="str">
        <f t="shared" ref="D15:D23" si="2">IF(C15&lt;E15,"&lt;","&gt;")</f>
        <v>&gt;</v>
      </c>
      <c r="E15" s="21">
        <f>'PDRB PASURUAN'!F3-'PDRB PASURUAN'!E3</f>
        <v>127563.41374072712</v>
      </c>
      <c r="F15" s="21">
        <f>'PDRB PASURUAN'!F3*(('PDRB JATIM'!$G$12/'PDRB JATIM'!$F$12)-1)</f>
        <v>309823.93496559566</v>
      </c>
      <c r="G15" s="21" t="str">
        <f t="shared" ref="G15:G23" si="3">IF(F15&lt;H15,"&lt;","&gt;")</f>
        <v>&gt;</v>
      </c>
      <c r="H15" s="21">
        <f>'PDRB PASURUAN'!G3-'PDRB PASURUAN'!F3</f>
        <v>187426.62116517965</v>
      </c>
      <c r="I15" s="11"/>
    </row>
    <row r="16" spans="1:9" ht="15.75">
      <c r="A16" s="1" t="s">
        <v>4</v>
      </c>
      <c r="B16" s="20" t="s">
        <v>28</v>
      </c>
      <c r="C16" s="21">
        <f>'PDRB PASURUAN'!E4*(('PDRB JATIM'!$F$12/'PDRB JATIM'!$E$12)-1)</f>
        <v>27189.841181789776</v>
      </c>
      <c r="D16" s="21" t="str">
        <f t="shared" si="2"/>
        <v>&gt;</v>
      </c>
      <c r="E16" s="21">
        <f>'PDRB PASURUAN'!F4-'PDRB PASURUAN'!E4</f>
        <v>7480.2100379128242</v>
      </c>
      <c r="F16" s="21">
        <f>'PDRB PASURUAN'!F4*(('PDRB JATIM'!$G$12/'PDRB JATIM'!$F$12)-1)</f>
        <v>26645.785441675824</v>
      </c>
      <c r="G16" s="21" t="str">
        <f t="shared" si="3"/>
        <v>&gt;</v>
      </c>
      <c r="H16" s="21">
        <f>'PDRB PASURUAN'!G4-'PDRB PASURUAN'!F4</f>
        <v>7382.8760138515499</v>
      </c>
      <c r="I16" s="11"/>
    </row>
    <row r="17" spans="1:9" ht="15.75">
      <c r="A17" s="1" t="s">
        <v>5</v>
      </c>
      <c r="B17" s="20" t="s">
        <v>29</v>
      </c>
      <c r="C17" s="21">
        <f>'PDRB PASURUAN'!E5*(('PDRB JATIM'!$F$12/'PDRB JATIM'!$E$12)-1)</f>
        <v>2405113.8879949045</v>
      </c>
      <c r="D17" s="21" t="str">
        <f t="shared" si="2"/>
        <v>&lt;</v>
      </c>
      <c r="E17" s="21">
        <f>'PDRB PASURUAN'!F5-'PDRB PASURUAN'!E5</f>
        <v>2867511.2889148071</v>
      </c>
      <c r="F17" s="21">
        <f>'PDRB PASURUAN'!F5*(('PDRB JATIM'!$G$12/'PDRB JATIM'!$F$12)-1)</f>
        <v>2486179.2607542439</v>
      </c>
      <c r="G17" s="21" t="str">
        <f t="shared" si="3"/>
        <v>&lt;</v>
      </c>
      <c r="H17" s="21">
        <f>'PDRB PASURUAN'!G5-'PDRB PASURUAN'!F5</f>
        <v>3462929.3766106591</v>
      </c>
      <c r="I17" s="11"/>
    </row>
    <row r="18" spans="1:9" ht="15.75">
      <c r="A18" s="1" t="s">
        <v>6</v>
      </c>
      <c r="B18" s="20" t="s">
        <v>30</v>
      </c>
      <c r="C18" s="21">
        <f>'PDRB PASURUAN'!E6*(('PDRB JATIM'!$F$12/'PDRB JATIM'!$E$12)-1)</f>
        <v>42891.977531398778</v>
      </c>
      <c r="D18" s="21" t="str">
        <f t="shared" si="2"/>
        <v>&gt;</v>
      </c>
      <c r="E18" s="21">
        <f>'PDRB PASURUAN'!F6-'PDRB PASURUAN'!E6</f>
        <v>15935.572267631418</v>
      </c>
      <c r="F18" s="21">
        <f>'PDRB PASURUAN'!F6*(('PDRB JATIM'!$G$12/'PDRB JATIM'!$F$12)-1)</f>
        <v>42275.937899923105</v>
      </c>
      <c r="G18" s="21" t="str">
        <f t="shared" si="3"/>
        <v>&lt;</v>
      </c>
      <c r="H18" s="21">
        <f>'PDRB PASURUAN'!G6-'PDRB PASURUAN'!F6</f>
        <v>42482.427375295432</v>
      </c>
      <c r="I18" s="11"/>
    </row>
    <row r="19" spans="1:9" ht="15.75">
      <c r="A19" s="1" t="s">
        <v>7</v>
      </c>
      <c r="B19" s="20" t="s">
        <v>31</v>
      </c>
      <c r="C19" s="21">
        <f>'PDRB PASURUAN'!E7*(('PDRB JATIM'!$F$12/'PDRB JATIM'!$E$12)-1)</f>
        <v>546068.68906968436</v>
      </c>
      <c r="D19" s="21" t="str">
        <f t="shared" si="2"/>
        <v>&lt;</v>
      </c>
      <c r="E19" s="21">
        <f>'PDRB PASURUAN'!F7-'PDRB PASURUAN'!E7</f>
        <v>773423.2703879904</v>
      </c>
      <c r="F19" s="21">
        <f>'PDRB PASURUAN'!F7*(('PDRB JATIM'!$G$12/'PDRB JATIM'!$F$12)-1)</f>
        <v>571641.0506239573</v>
      </c>
      <c r="G19" s="21" t="str">
        <f t="shared" si="3"/>
        <v>&gt;</v>
      </c>
      <c r="H19" s="21">
        <f>'PDRB PASURUAN'!G7-'PDRB PASURUAN'!F7</f>
        <v>519739.98202408291</v>
      </c>
      <c r="I19" s="11"/>
    </row>
    <row r="20" spans="1:9" ht="15.75">
      <c r="A20" s="1" t="s">
        <v>8</v>
      </c>
      <c r="B20" s="20" t="s">
        <v>32</v>
      </c>
      <c r="C20" s="21">
        <f>'PDRB PASURUAN'!E8*(('PDRB JATIM'!$F$12/'PDRB JATIM'!$E$12)-1)</f>
        <v>568382.53214728367</v>
      </c>
      <c r="D20" s="21" t="str">
        <f t="shared" si="2"/>
        <v>&gt;</v>
      </c>
      <c r="E20" s="21">
        <f>'PDRB PASURUAN'!F8-'PDRB PASURUAN'!E8</f>
        <v>562678.82068497315</v>
      </c>
      <c r="F20" s="21">
        <f>'PDRB PASURUAN'!F8*(('PDRB JATIM'!$G$12/'PDRB JATIM'!$F$12)-1)</f>
        <v>580806.09020330315</v>
      </c>
      <c r="G20" s="21" t="str">
        <f t="shared" si="3"/>
        <v>&gt;</v>
      </c>
      <c r="H20" s="21">
        <f>'PDRB PASURUAN'!G8-'PDRB PASURUAN'!F8</f>
        <v>533464.13414390199</v>
      </c>
    </row>
    <row r="21" spans="1:9" ht="15.75">
      <c r="A21" s="1" t="s">
        <v>9</v>
      </c>
      <c r="B21" s="20" t="s">
        <v>33</v>
      </c>
      <c r="C21" s="21">
        <f>'PDRB PASURUAN'!E9*(('PDRB JATIM'!$F$12/'PDRB JATIM'!$E$12)-1)</f>
        <v>155034.13888078192</v>
      </c>
      <c r="D21" s="21" t="str">
        <f t="shared" si="2"/>
        <v>&lt;</v>
      </c>
      <c r="E21" s="21">
        <f>'PDRB PASURUAN'!F9-'PDRB PASURUAN'!E9</f>
        <v>299272.62060282519</v>
      </c>
      <c r="F21" s="21">
        <f>'PDRB PASURUAN'!F9*(('PDRB JATIM'!$G$12/'PDRB JATIM'!$F$12)-1)</f>
        <v>166961.64356319822</v>
      </c>
      <c r="G21" s="21" t="str">
        <f t="shared" si="3"/>
        <v>&gt;</v>
      </c>
      <c r="H21" s="21">
        <f>'PDRB PASURUAN'!G9-'PDRB PASURUAN'!F9</f>
        <v>149261.49809599062</v>
      </c>
    </row>
    <row r="22" spans="1:9" ht="15.75">
      <c r="A22" s="1" t="s">
        <v>10</v>
      </c>
      <c r="B22" s="20" t="s">
        <v>34</v>
      </c>
      <c r="C22" s="21">
        <f>'PDRB PASURUAN'!E10*(('PDRB JATIM'!$F$12/'PDRB JATIM'!$E$12)-1)</f>
        <v>66992.515225196112</v>
      </c>
      <c r="D22" s="21" t="str">
        <f t="shared" si="2"/>
        <v>&lt;</v>
      </c>
      <c r="E22" s="21">
        <f>'PDRB PASURUAN'!F10-'PDRB PASURUAN'!E10</f>
        <v>132225.92486430798</v>
      </c>
      <c r="F22" s="21">
        <f>'PDRB PASURUAN'!F10*(('PDRB JATIM'!$G$12/'PDRB JATIM'!$F$12)-1)</f>
        <v>72316.752938348553</v>
      </c>
      <c r="G22" s="21" t="str">
        <f t="shared" si="3"/>
        <v>&lt;</v>
      </c>
      <c r="H22" s="21">
        <f>'PDRB PASURUAN'!G10-'PDRB PASURUAN'!F10</f>
        <v>76962.643588146893</v>
      </c>
    </row>
    <row r="23" spans="1:9" ht="15.75">
      <c r="A23" s="1" t="s">
        <v>11</v>
      </c>
      <c r="B23" s="20" t="s">
        <v>35</v>
      </c>
      <c r="C23" s="21">
        <f>'PDRB PASURUAN'!E11*(('PDRB JATIM'!$F$12/'PDRB JATIM'!$E$12)-1)</f>
        <v>138161.82613140706</v>
      </c>
      <c r="D23" s="21" t="str">
        <f t="shared" si="2"/>
        <v>&gt;</v>
      </c>
      <c r="E23" s="21">
        <f>'PDRB PASURUAN'!F11-'PDRB PASURUAN'!E11</f>
        <v>90803.503618019633</v>
      </c>
      <c r="F23" s="21">
        <f>'PDRB PASURUAN'!F11*(('PDRB JATIM'!$G$12/'PDRB JATIM'!$F$12)-1)</f>
        <v>138489.2727102018</v>
      </c>
      <c r="G23" s="21" t="str">
        <f t="shared" si="3"/>
        <v>&gt;</v>
      </c>
      <c r="H23" s="21">
        <f>'PDRB PASURUAN'!G11-'PDRB PASURUAN'!F11</f>
        <v>81755.655773899052</v>
      </c>
    </row>
    <row r="24" spans="1:9">
      <c r="C24" s="23"/>
      <c r="D24" s="23"/>
      <c r="E24" s="23"/>
      <c r="F24" s="23"/>
      <c r="G24" s="23"/>
      <c r="H24" s="23"/>
    </row>
    <row r="25" spans="1:9">
      <c r="C25" s="23"/>
      <c r="D25" s="23"/>
      <c r="E25" s="23"/>
      <c r="F25" s="23"/>
      <c r="G25" s="23"/>
      <c r="H25" s="23"/>
    </row>
    <row r="26" spans="1:9">
      <c r="A26" s="1" t="s">
        <v>1</v>
      </c>
      <c r="B26" s="1" t="s">
        <v>2</v>
      </c>
      <c r="C26" s="21" t="s">
        <v>20</v>
      </c>
      <c r="D26" s="21" t="s">
        <v>15</v>
      </c>
      <c r="E26" s="21" t="s">
        <v>16</v>
      </c>
      <c r="F26" s="24" t="s">
        <v>17</v>
      </c>
      <c r="G26" s="24" t="s">
        <v>15</v>
      </c>
      <c r="H26" s="24" t="s">
        <v>16</v>
      </c>
    </row>
    <row r="27" spans="1:9" ht="15.75">
      <c r="A27" s="1" t="s">
        <v>3</v>
      </c>
      <c r="B27" s="19" t="s">
        <v>27</v>
      </c>
      <c r="C27" s="21">
        <f>'PDRB PASURUAN'!G3*(('PDRB JATIM'!$H$12/'PDRB JATIM'!$G$12)-1)</f>
        <v>298144.81696913508</v>
      </c>
      <c r="D27" s="21" t="str">
        <f t="shared" ref="D27:D35" si="4">IF(C27&lt;E27,"&lt;","&gt;")</f>
        <v>&gt;</v>
      </c>
      <c r="E27" s="21">
        <f>'PDRB PASURUAN'!H3-'PDRB PASURUAN'!G3</f>
        <v>174145.43260619696</v>
      </c>
      <c r="F27" s="24">
        <f>'PDRB PASURUAN'!H3*(('PDRB JATIM'!$I$12/'PDRB JATIM'!$H$12)-1)</f>
        <v>314876.93041737634</v>
      </c>
      <c r="G27" s="24" t="str">
        <f t="shared" ref="G27:G35" si="5">IF(F27&lt;H27,"&lt;","&gt;")</f>
        <v>&gt;</v>
      </c>
      <c r="H27" s="24">
        <f>'PDRB PASURUAN'!I3-'PDRB PASURUAN'!H3</f>
        <v>191978.23743438069</v>
      </c>
    </row>
    <row r="28" spans="1:9" ht="15.75">
      <c r="A28" s="1" t="s">
        <v>4</v>
      </c>
      <c r="B28" s="20" t="s">
        <v>28</v>
      </c>
      <c r="C28" s="21">
        <f>'PDRB PASURUAN'!G4*(('PDRB JATIM'!$H$12/'PDRB JATIM'!$G$12)-1)</f>
        <v>25165.814502787838</v>
      </c>
      <c r="D28" s="21" t="str">
        <f t="shared" si="4"/>
        <v>&gt;</v>
      </c>
      <c r="E28" s="21">
        <f>'PDRB PASURUAN'!H4-'PDRB PASURUAN'!G4</f>
        <v>7502.6822756137699</v>
      </c>
      <c r="F28" s="24">
        <f>'PDRB PASURUAN'!H4*(('PDRB JATIM'!$I$12/'PDRB JATIM'!$H$12)-1)</f>
        <v>26177.18373071813</v>
      </c>
      <c r="G28" s="24" t="str">
        <f t="shared" si="5"/>
        <v>&gt;</v>
      </c>
      <c r="H28" s="24">
        <f>'PDRB PASURUAN'!I4-'PDRB PASURUAN'!H4</f>
        <v>9546.0975121132215</v>
      </c>
    </row>
    <row r="29" spans="1:9" ht="15.75">
      <c r="A29" s="1" t="s">
        <v>5</v>
      </c>
      <c r="B29" s="20" t="s">
        <v>29</v>
      </c>
      <c r="C29" s="21">
        <f>'PDRB PASURUAN'!G5*(('PDRB JATIM'!$H$12/'PDRB JATIM'!$G$12)-1)</f>
        <v>2499087.107566746</v>
      </c>
      <c r="D29" s="21" t="str">
        <f t="shared" si="4"/>
        <v>&lt;</v>
      </c>
      <c r="E29" s="21">
        <f>'PDRB PASURUAN'!H5-'PDRB PASURUAN'!G5</f>
        <v>2979857.1864957213</v>
      </c>
      <c r="F29" s="24">
        <f>'PDRB PASURUAN'!H5*(('PDRB JATIM'!$I$12/'PDRB JATIM'!$H$12)-1)</f>
        <v>2724032.2944613206</v>
      </c>
      <c r="G29" s="24" t="str">
        <f t="shared" si="5"/>
        <v>&lt;</v>
      </c>
      <c r="H29" s="24">
        <f>'PDRB PASURUAN'!I5-'PDRB PASURUAN'!H5</f>
        <v>2850586.2351269946</v>
      </c>
    </row>
    <row r="30" spans="1:9" ht="15.75">
      <c r="A30" s="1" t="s">
        <v>6</v>
      </c>
      <c r="B30" s="20" t="s">
        <v>30</v>
      </c>
      <c r="C30" s="21">
        <f>'PDRB PASURUAN'!G6*(('PDRB JATIM'!$H$12/'PDRB JATIM'!$G$12)-1)</f>
        <v>41602.616880235721</v>
      </c>
      <c r="D30" s="21" t="str">
        <f t="shared" si="4"/>
        <v>&lt;</v>
      </c>
      <c r="E30" s="21">
        <f>'PDRB PASURUAN'!H6-'PDRB PASURUAN'!G6</f>
        <v>47958.266568812542</v>
      </c>
      <c r="F30" s="24">
        <f>'PDRB PASURUAN'!H6*(('PDRB JATIM'!$I$12/'PDRB JATIM'!$H$12)-1)</f>
        <v>45255.501615214598</v>
      </c>
      <c r="G30" s="24" t="str">
        <f t="shared" si="5"/>
        <v>&gt;</v>
      </c>
      <c r="H30" s="24">
        <f>'PDRB PASURUAN'!I6-'PDRB PASURUAN'!H6</f>
        <v>4859.3502482868498</v>
      </c>
    </row>
    <row r="31" spans="1:9" ht="15.75">
      <c r="A31" s="1" t="s">
        <v>7</v>
      </c>
      <c r="B31" s="20" t="s">
        <v>31</v>
      </c>
      <c r="C31" s="21">
        <f>'PDRB PASURUAN'!G7*(('PDRB JATIM'!$H$12/'PDRB JATIM'!$G$12)-1)</f>
        <v>559559.61266111047</v>
      </c>
      <c r="D31" s="21" t="str">
        <f t="shared" si="4"/>
        <v>&gt;</v>
      </c>
      <c r="E31" s="21">
        <f>'PDRB PASURUAN'!H7-'PDRB PASURUAN'!G7</f>
        <v>119894.15427333303</v>
      </c>
      <c r="F31" s="24">
        <f>'PDRB PASURUAN'!H7*(('PDRB JATIM'!$I$12/'PDRB JATIM'!$H$12)-1)</f>
        <v>579432.77800704387</v>
      </c>
      <c r="G31" s="24" t="str">
        <f t="shared" si="5"/>
        <v>&gt;</v>
      </c>
      <c r="H31" s="24">
        <f>'PDRB PASURUAN'!I7-'PDRB PASURUAN'!H7</f>
        <v>208000.18771152012</v>
      </c>
    </row>
    <row r="32" spans="1:9" ht="15.75">
      <c r="A32" s="1" t="s">
        <v>8</v>
      </c>
      <c r="B32" s="20" t="s">
        <v>32</v>
      </c>
      <c r="C32" s="21">
        <f>'PDRB PASURUAN'!G8*(('PDRB JATIM'!$H$12/'PDRB JATIM'!$G$12)-1)</f>
        <v>568824.40397232678</v>
      </c>
      <c r="D32" s="21" t="str">
        <f t="shared" si="4"/>
        <v>&lt;</v>
      </c>
      <c r="E32" s="21">
        <f>'PDRB PASURUAN'!H8-'PDRB PASURUAN'!G8</f>
        <v>637278.61870170943</v>
      </c>
      <c r="F32" s="24">
        <f>'PDRB PASURUAN'!H8*(('PDRB JATIM'!$I$12/'PDRB JATIM'!$H$12)-1)</f>
        <v>617741.9038516545</v>
      </c>
      <c r="G32" s="24" t="str">
        <f t="shared" si="5"/>
        <v>&lt;</v>
      </c>
      <c r="H32" s="24">
        <f>'PDRB PASURUAN'!I8-'PDRB PASURUAN'!H8</f>
        <v>833073.24301074073</v>
      </c>
    </row>
    <row r="33" spans="1:8" ht="15.75">
      <c r="A33" s="1" t="s">
        <v>9</v>
      </c>
      <c r="B33" s="20" t="s">
        <v>33</v>
      </c>
      <c r="C33" s="21">
        <f>'PDRB PASURUAN'!G9*(('PDRB JATIM'!$H$12/'PDRB JATIM'!$G$12)-1)</f>
        <v>163294.64681559667</v>
      </c>
      <c r="D33" s="21" t="str">
        <f t="shared" si="4"/>
        <v>&gt;</v>
      </c>
      <c r="E33" s="21">
        <f>'PDRB PASURUAN'!H9-'PDRB PASURUAN'!G9</f>
        <v>151900.60277826153</v>
      </c>
      <c r="F33" s="24">
        <f>'PDRB PASURUAN'!H9*(('PDRB JATIM'!$I$12/'PDRB JATIM'!$H$12)-1)</f>
        <v>175607.89805931869</v>
      </c>
      <c r="G33" s="24" t="str">
        <f t="shared" si="5"/>
        <v>&lt;</v>
      </c>
      <c r="H33" s="24">
        <f>'PDRB PASURUAN'!I9-'PDRB PASURUAN'!H9</f>
        <v>257977.01605310803</v>
      </c>
    </row>
    <row r="34" spans="1:8" ht="15.75">
      <c r="A34" s="1" t="s">
        <v>10</v>
      </c>
      <c r="B34" s="20" t="s">
        <v>34</v>
      </c>
      <c r="C34" s="21">
        <f>'PDRB PASURUAN'!G10*(('PDRB JATIM'!$H$12/'PDRB JATIM'!$G$12)-1)</f>
        <v>71398.632973159183</v>
      </c>
      <c r="D34" s="21" t="str">
        <f t="shared" si="4"/>
        <v>&gt;</v>
      </c>
      <c r="E34" s="21">
        <f>'PDRB PASURUAN'!H10-'PDRB PASURUAN'!G10</f>
        <v>67858.031959766289</v>
      </c>
      <c r="F34" s="24">
        <f>'PDRB PASURUAN'!H10*(('PDRB JATIM'!$I$12/'PDRB JATIM'!$H$12)-1)</f>
        <v>76862.756926743721</v>
      </c>
      <c r="G34" s="24" t="str">
        <f t="shared" si="5"/>
        <v>&lt;</v>
      </c>
      <c r="H34" s="24">
        <f>'PDRB PASURUAN'!I10-'PDRB PASURUAN'!H10</f>
        <v>93768.325183053268</v>
      </c>
    </row>
    <row r="35" spans="1:8" ht="15.75">
      <c r="A35" s="1" t="s">
        <v>11</v>
      </c>
      <c r="B35" s="20" t="s">
        <v>35</v>
      </c>
      <c r="C35" s="21">
        <f>'PDRB PASURUAN'!G11*(('PDRB JATIM'!$H$12/'PDRB JATIM'!$G$12)-1)</f>
        <v>133158.67880873426</v>
      </c>
      <c r="D35" s="21" t="str">
        <f t="shared" si="4"/>
        <v>&gt;</v>
      </c>
      <c r="E35" s="21">
        <f>'PDRB PASURUAN'!H11-'PDRB PASURUAN'!G11</f>
        <v>123951.44615710108</v>
      </c>
      <c r="F35" s="24">
        <f>'PDRB PASURUAN'!H11*(('PDRB JATIM'!$I$12/'PDRB JATIM'!$H$12)-1)</f>
        <v>143204.20650814715</v>
      </c>
      <c r="G35" s="24" t="str">
        <f t="shared" si="5"/>
        <v>&lt;</v>
      </c>
      <c r="H35" s="24">
        <f>'PDRB PASURUAN'!I11-'PDRB PASURUAN'!H11</f>
        <v>145669.171146187</v>
      </c>
    </row>
    <row r="36" spans="1:8">
      <c r="A36" s="2"/>
      <c r="B36" s="2"/>
      <c r="C36" s="2"/>
      <c r="D36" s="2"/>
      <c r="E36" s="2"/>
      <c r="F36" s="2"/>
      <c r="G36" s="2"/>
      <c r="H36" s="2"/>
    </row>
    <row r="38" spans="1:8">
      <c r="A38" s="2" t="s">
        <v>1</v>
      </c>
      <c r="B38" s="2" t="s">
        <v>2</v>
      </c>
      <c r="C38" s="2" t="s">
        <v>18</v>
      </c>
      <c r="D38" s="2" t="s">
        <v>15</v>
      </c>
      <c r="E38" s="2" t="s">
        <v>16</v>
      </c>
      <c r="F38" s="2" t="s">
        <v>21</v>
      </c>
      <c r="G38" s="2" t="s">
        <v>15</v>
      </c>
      <c r="H38" s="2" t="s">
        <v>16</v>
      </c>
    </row>
    <row r="39" spans="1:8" ht="15.75">
      <c r="A39" s="2" t="s">
        <v>3</v>
      </c>
      <c r="B39" s="19" t="s">
        <v>27</v>
      </c>
      <c r="C39" s="2">
        <f>'PDRB PASURUAN'!I3*(('PDRB JATIM'!$J$12/'PDRB JATIM'!$I$12)-1)</f>
        <v>319072.42607365712</v>
      </c>
      <c r="D39" s="2" t="str">
        <f t="shared" ref="D39:D47" si="6">IF(C39&lt;E39,"&lt;","&gt;")</f>
        <v>&gt;</v>
      </c>
      <c r="E39" s="2">
        <f>'PDRB PASURUAN'!J3-'PDRB PASURUAN'!I3</f>
        <v>63398.004669987597</v>
      </c>
      <c r="F39" s="2">
        <f>'PDRB PASURUAN'!J3*(('PDRB JATIM'!$K$12/'PDRB JATIM'!$J$12)-1)</f>
        <v>324656.79230238008</v>
      </c>
      <c r="G39" s="2" t="str">
        <f t="shared" ref="G39:G47" si="7">IF(F39&lt;H39,"&lt;","&gt;")</f>
        <v>&gt;</v>
      </c>
      <c r="H39" s="2">
        <f>'PDRB PASURUAN'!K3-'PDRB PASURUAN'!J3</f>
        <v>-84857.654127055779</v>
      </c>
    </row>
    <row r="40" spans="1:8" ht="15.75">
      <c r="A40" s="2" t="s">
        <v>4</v>
      </c>
      <c r="B40" s="20" t="s">
        <v>28</v>
      </c>
      <c r="C40" s="2">
        <f>'PDRB PASURUAN'!I4*(('PDRB JATIM'!$J$12/'PDRB JATIM'!$I$12)-1)</f>
        <v>26175.759080424341</v>
      </c>
      <c r="D40" s="2" t="str">
        <f t="shared" si="6"/>
        <v>&gt;</v>
      </c>
      <c r="E40" s="2">
        <f>'PDRB PASURUAN'!J4-'PDRB PASURUAN'!I4</f>
        <v>19055.649929882493</v>
      </c>
      <c r="F40" s="2">
        <f>'PDRB PASURUAN'!J4*(('PDRB JATIM'!$K$12/'PDRB JATIM'!$J$12)-1)</f>
        <v>27395.358201893672</v>
      </c>
      <c r="G40" s="2" t="str">
        <f t="shared" si="7"/>
        <v>&gt;</v>
      </c>
      <c r="H40" s="2">
        <f>'PDRB PASURUAN'!K4-'PDRB PASURUAN'!J4</f>
        <v>12211.918374199886</v>
      </c>
    </row>
    <row r="41" spans="1:8" ht="15.75">
      <c r="A41" s="2" t="s">
        <v>5</v>
      </c>
      <c r="B41" s="20" t="s">
        <v>29</v>
      </c>
      <c r="C41" s="2">
        <f>'PDRB PASURUAN'!I5*(('PDRB JATIM'!$J$12/'PDRB JATIM'!$I$12)-1)</f>
        <v>2825291.6573995533</v>
      </c>
      <c r="D41" s="2" t="str">
        <f t="shared" si="6"/>
        <v>&lt;</v>
      </c>
      <c r="E41" s="2">
        <f>'PDRB PASURUAN'!J5-'PDRB PASURUAN'!I5</f>
        <v>2953673.771390602</v>
      </c>
      <c r="F41" s="2">
        <f>'PDRB PASURUAN'!J5*(('PDRB JATIM'!$K$12/'PDRB JATIM'!$J$12)-1)</f>
        <v>3006224.3195710424</v>
      </c>
      <c r="G41" s="2" t="str">
        <f t="shared" si="7"/>
        <v>&lt;</v>
      </c>
      <c r="H41" s="2">
        <f>'PDRB PASURUAN'!K5-'PDRB PASURUAN'!J5</f>
        <v>3677206.9958455116</v>
      </c>
    </row>
    <row r="42" spans="1:8" ht="15.75">
      <c r="A42" s="2" t="s">
        <v>6</v>
      </c>
      <c r="B42" s="20" t="s">
        <v>30</v>
      </c>
      <c r="C42" s="2">
        <f>'PDRB PASURUAN'!I6*(('PDRB JATIM'!$J$12/'PDRB JATIM'!$I$12)-1)</f>
        <v>44617.245797741169</v>
      </c>
      <c r="D42" s="2" t="str">
        <f t="shared" si="6"/>
        <v>&gt;</v>
      </c>
      <c r="E42" s="2">
        <f>'PDRB PASURUAN'!J6-'PDRB PASURUAN'!I6</f>
        <v>13247.454463995877</v>
      </c>
      <c r="F42" s="2">
        <f>'PDRB PASURUAN'!J6*(('PDRB JATIM'!$K$12/'PDRB JATIM'!$J$12)-1)</f>
        <v>45638.986338015369</v>
      </c>
      <c r="G42" s="2" t="str">
        <f t="shared" si="7"/>
        <v>&gt;</v>
      </c>
      <c r="H42" s="2">
        <f>'PDRB PASURUAN'!K6-'PDRB PASURUAN'!J6</f>
        <v>-27031.395311773638</v>
      </c>
    </row>
    <row r="43" spans="1:8" ht="15.75">
      <c r="A43" s="2" t="s">
        <v>7</v>
      </c>
      <c r="B43" s="20" t="s">
        <v>31</v>
      </c>
      <c r="C43" s="2">
        <f>'PDRB PASURUAN'!I7*(('PDRB JATIM'!$J$12/'PDRB JATIM'!$I$12)-1)</f>
        <v>579220.89337198436</v>
      </c>
      <c r="D43" s="2" t="str">
        <f t="shared" si="6"/>
        <v>&lt;</v>
      </c>
      <c r="E43" s="2">
        <f>'PDRB PASURUAN'!J7-'PDRB PASURUAN'!I7</f>
        <v>689520.62226368859</v>
      </c>
      <c r="F43" s="2">
        <f>'PDRB PASURUAN'!J7*(('PDRB JATIM'!$K$12/'PDRB JATIM'!$J$12)-1)</f>
        <v>620930.0608628405</v>
      </c>
      <c r="G43" s="2" t="str">
        <f t="shared" si="7"/>
        <v>&gt;</v>
      </c>
      <c r="H43" s="2">
        <f>'PDRB PASURUAN'!K7-'PDRB PASURUAN'!J7</f>
        <v>598769.10036421381</v>
      </c>
    </row>
    <row r="44" spans="1:8" ht="15.75">
      <c r="A44" s="2" t="s">
        <v>8</v>
      </c>
      <c r="B44" s="20" t="s">
        <v>32</v>
      </c>
      <c r="C44" s="2">
        <f>'PDRB PASURUAN'!I8*(('PDRB JATIM'!$J$12/'PDRB JATIM'!$I$12)-1)</f>
        <v>650895.50355340703</v>
      </c>
      <c r="D44" s="2" t="str">
        <f t="shared" si="6"/>
        <v>&lt;</v>
      </c>
      <c r="E44" s="2">
        <f>'PDRB PASURUAN'!J8-'PDRB PASURUAN'!I8</f>
        <v>924939.52251463756</v>
      </c>
      <c r="F44" s="2">
        <f>'PDRB PASURUAN'!J8*(('PDRB JATIM'!$K$12/'PDRB JATIM'!$J$12)-1)</f>
        <v>706015.37700297008</v>
      </c>
      <c r="G44" s="2" t="str">
        <f t="shared" si="7"/>
        <v>&lt;</v>
      </c>
      <c r="H44" s="2">
        <f>'PDRB PASURUAN'!K8-'PDRB PASURUAN'!J8</f>
        <v>836255.12473304011</v>
      </c>
    </row>
    <row r="45" spans="1:8" ht="15.75">
      <c r="A45" s="2" t="s">
        <v>9</v>
      </c>
      <c r="B45" s="20" t="s">
        <v>33</v>
      </c>
      <c r="C45" s="2">
        <f>'PDRB PASURUAN'!I9*(('PDRB JATIM'!$J$12/'PDRB JATIM'!$I$12)-1)</f>
        <v>186187.76777711694</v>
      </c>
      <c r="D45" s="2" t="str">
        <f t="shared" si="6"/>
        <v>&lt;</v>
      </c>
      <c r="E45" s="2">
        <f>'PDRB PASURUAN'!J9-'PDRB PASURUAN'!I9</f>
        <v>283271.37245066883</v>
      </c>
      <c r="F45" s="2">
        <f>'PDRB PASURUAN'!J9*(('PDRB JATIM'!$K$12/'PDRB JATIM'!$J$12)-1)</f>
        <v>202982.16668170676</v>
      </c>
      <c r="G45" s="2" t="str">
        <f t="shared" si="7"/>
        <v>&lt;</v>
      </c>
      <c r="H45" s="2">
        <f>'PDRB PASURUAN'!K9-'PDRB PASURUAN'!J9</f>
        <v>250996.90978746442</v>
      </c>
    </row>
    <row r="46" spans="1:8" ht="15.75">
      <c r="A46" s="2" t="s">
        <v>10</v>
      </c>
      <c r="B46" s="20" t="s">
        <v>34</v>
      </c>
      <c r="C46" s="2">
        <f>'PDRB PASURUAN'!I10*(('PDRB JATIM'!$J$12/'PDRB JATIM'!$I$12)-1)</f>
        <v>80448.047203972266</v>
      </c>
      <c r="D46" s="2" t="str">
        <f t="shared" si="6"/>
        <v>&gt;</v>
      </c>
      <c r="E46" s="2">
        <f>'PDRB PASURUAN'!J10-'PDRB PASURUAN'!I10</f>
        <v>50987.253553183284</v>
      </c>
      <c r="F46" s="2">
        <f>'PDRB PASURUAN'!J10*(('PDRB JATIM'!$K$12/'PDRB JATIM'!$J$12)-1)</f>
        <v>83779.839893191529</v>
      </c>
      <c r="G46" s="2" t="str">
        <f t="shared" si="7"/>
        <v>&gt;</v>
      </c>
      <c r="H46" s="2">
        <f>'PDRB PASURUAN'!K10-'PDRB PASURUAN'!J10</f>
        <v>62965.537764525739</v>
      </c>
    </row>
    <row r="47" spans="1:8" ht="15.75">
      <c r="A47" s="2" t="s">
        <v>11</v>
      </c>
      <c r="B47" s="20" t="s">
        <v>35</v>
      </c>
      <c r="C47" s="2">
        <f>'PDRB PASURUAN'!I11*(('PDRB JATIM'!$J$12/'PDRB JATIM'!$I$12)-1)</f>
        <v>148298.80176309377</v>
      </c>
      <c r="D47" s="2" t="str">
        <f t="shared" si="6"/>
        <v>&gt;</v>
      </c>
      <c r="E47" s="2">
        <f>'PDRB PASURUAN'!J11-'PDRB PASURUAN'!I11</f>
        <v>92709.538358427584</v>
      </c>
      <c r="F47" s="2">
        <f>'PDRB PASURUAN'!J11*(('PDRB JATIM'!$K$12/'PDRB JATIM'!$J$12)-1)</f>
        <v>154370.26327317921</v>
      </c>
      <c r="G47" s="2" t="str">
        <f t="shared" si="7"/>
        <v>&gt;</v>
      </c>
      <c r="H47" s="2">
        <f>'PDRB PASURUAN'!K11-'PDRB PASURUAN'!J11</f>
        <v>118879.28010615893</v>
      </c>
    </row>
    <row r="50" spans="1:10">
      <c r="A50" s="2" t="s">
        <v>1</v>
      </c>
      <c r="B50" s="2" t="s">
        <v>2</v>
      </c>
      <c r="C50" s="2" t="s">
        <v>19</v>
      </c>
      <c r="D50" s="2" t="s">
        <v>15</v>
      </c>
      <c r="E50" s="2" t="s">
        <v>16</v>
      </c>
      <c r="F50" s="2" t="s">
        <v>68</v>
      </c>
      <c r="G50" s="2" t="s">
        <v>15</v>
      </c>
      <c r="H50" s="2" t="s">
        <v>16</v>
      </c>
    </row>
    <row r="51" spans="1:10" ht="15.75">
      <c r="A51" s="2" t="s">
        <v>3</v>
      </c>
      <c r="B51" s="19" t="s">
        <v>27</v>
      </c>
      <c r="C51" s="2">
        <f>'PDRB PASURUAN'!K3*(('PDRB JATIM'!$L$12/'PDRB JATIM'!$K$12)-1)</f>
        <v>321582.12648321677</v>
      </c>
      <c r="D51" s="2" t="str">
        <f t="shared" ref="D51:D59" si="8">IF(C51&lt;E51,"&lt;","&gt;")</f>
        <v>&gt;</v>
      </c>
      <c r="E51" s="2">
        <f>'PDRB PASURUAN'!L3-'PDRB PASURUAN'!K3</f>
        <v>47759.381306019612</v>
      </c>
      <c r="F51" s="2">
        <f>'PDRB PASURUAN'!L3*(('PDRB JATIM'!$M$12/'PDRB JATIM'!$L$12)-1)</f>
        <v>-141304.1935592895</v>
      </c>
      <c r="G51" s="2" t="str">
        <f>IF(F51&lt;H51,"&lt;","&gt;")</f>
        <v>&lt;</v>
      </c>
      <c r="H51" s="18">
        <f>'PDRB PASURUAN'!M3-'PDRB PASURUAN'!L3</f>
        <v>59476.617638640106</v>
      </c>
      <c r="J51">
        <f>'PDRB PASURUAN'!L3*(('PDRB JATIM'!$M$12/'PDRB JATIM'!L12)-1)</f>
        <v>-141304.1935592895</v>
      </c>
    </row>
    <row r="52" spans="1:10" ht="15.75">
      <c r="A52" s="2" t="s">
        <v>4</v>
      </c>
      <c r="B52" s="20" t="s">
        <v>28</v>
      </c>
      <c r="C52" s="2">
        <f>'PDRB PASURUAN'!K4*(('PDRB JATIM'!$L$12/'PDRB JATIM'!$K$12)-1)</f>
        <v>28205.936963294531</v>
      </c>
      <c r="D52" s="2" t="str">
        <f t="shared" si="8"/>
        <v>&gt;</v>
      </c>
      <c r="E52" s="2">
        <f>'PDRB PASURUAN'!L4-'PDRB PASURUAN'!K4</f>
        <v>6383.2195787589881</v>
      </c>
      <c r="F52" s="2">
        <f>'PDRB PASURUAN'!L4*(('PDRB JATIM'!$M$12/'PDRB JATIM'!$L$12)-1)</f>
        <v>-12446.598668374798</v>
      </c>
      <c r="G52" s="2" t="str">
        <f>IF(F52&lt;H52,"&lt;","&gt;")</f>
        <v>&gt;</v>
      </c>
      <c r="H52" s="2">
        <f>'PDRB PASURUAN'!M4-'PDRB PASURUAN'!L4</f>
        <v>-38422.025879484019</v>
      </c>
    </row>
    <row r="53" spans="1:10" ht="15.75">
      <c r="A53" s="2" t="s">
        <v>5</v>
      </c>
      <c r="B53" s="20" t="s">
        <v>29</v>
      </c>
      <c r="C53" s="2">
        <f>'PDRB PASURUAN'!K5*(('PDRB JATIM'!$L$12/'PDRB JATIM'!$K$12)-1)</f>
        <v>3224263.5773077281</v>
      </c>
      <c r="D53" s="2" t="str">
        <f t="shared" si="8"/>
        <v>&lt;</v>
      </c>
      <c r="E53" s="2">
        <f>'PDRB PASURUAN'!L5-'PDRB PASURUAN'!K5</f>
        <v>3773088.1153482571</v>
      </c>
      <c r="F53" s="2">
        <f>'PDRB PASURUAN'!L5*(('PDRB JATIM'!$M$12/'PDRB JATIM'!$L$12)-1)</f>
        <v>-1496052.9746215127</v>
      </c>
      <c r="G53" s="2" t="str">
        <f t="shared" ref="G53:G55" si="9">IF(F53&lt;H53,"&lt;","&gt;")</f>
        <v>&lt;</v>
      </c>
      <c r="H53" s="2">
        <f>'PDRB PASURUAN'!M5-'PDRB PASURUAN'!L5</f>
        <v>-250770.37408475578</v>
      </c>
    </row>
    <row r="54" spans="1:10" ht="15.75">
      <c r="A54" s="2" t="s">
        <v>6</v>
      </c>
      <c r="B54" s="20" t="s">
        <v>30</v>
      </c>
      <c r="C54" s="2">
        <f>'PDRB PASURUAN'!K6*(('PDRB JATIM'!$L$12/'PDRB JATIM'!$K$12)-1)</f>
        <v>44372.585602493607</v>
      </c>
      <c r="D54" s="2" t="str">
        <f t="shared" si="8"/>
        <v>&gt;</v>
      </c>
      <c r="E54" s="2">
        <f>'PDRB PASURUAN'!L6-'PDRB PASURUAN'!K6</f>
        <v>3198.2464592859615</v>
      </c>
      <c r="F54" s="2">
        <f>'PDRB PASURUAN'!L6*(('PDRB JATIM'!$M$12/'PDRB JATIM'!$L$12)-1)</f>
        <v>-19415.80563914587</v>
      </c>
      <c r="G54" s="2" t="str">
        <f>IF(F54&lt;H54,"&lt;","&gt;")</f>
        <v>&gt;</v>
      </c>
      <c r="H54" s="2">
        <f>'PDRB PASURUAN'!M6-'PDRB PASURUAN'!L6</f>
        <v>-30194.826026806026</v>
      </c>
    </row>
    <row r="55" spans="1:10" ht="15.75">
      <c r="A55" s="2" t="s">
        <v>7</v>
      </c>
      <c r="B55" s="20" t="s">
        <v>31</v>
      </c>
      <c r="C55" s="2">
        <f>'PDRB PASURUAN'!K7*(('PDRB JATIM'!$L$12/'PDRB JATIM'!$K$12)-1)</f>
        <v>657086.64706139523</v>
      </c>
      <c r="D55" s="2" t="str">
        <f t="shared" si="8"/>
        <v>&gt;</v>
      </c>
      <c r="E55" s="2">
        <f>'PDRB PASURUAN'!L7-'PDRB PASURUAN'!K7</f>
        <v>617607.56338760257</v>
      </c>
      <c r="F55" s="2">
        <f>'PDRB PASURUAN'!L7*(('PDRB JATIM'!$M$12/'PDRB JATIM'!$L$12)-1)</f>
        <v>-301244.2745425349</v>
      </c>
      <c r="G55" s="2" t="str">
        <f t="shared" si="9"/>
        <v>&gt;</v>
      </c>
      <c r="H55" s="2">
        <f>'PDRB PASURUAN'!M7-'PDRB PASURUAN'!L7</f>
        <v>-619004.85930302553</v>
      </c>
    </row>
    <row r="56" spans="1:10" ht="15.75">
      <c r="A56" s="2" t="s">
        <v>8</v>
      </c>
      <c r="B56" s="20" t="s">
        <v>32</v>
      </c>
      <c r="C56" s="2">
        <f>'PDRB PASURUAN'!K8*(('PDRB JATIM'!$L$12/'PDRB JATIM'!$K$12)-1)</f>
        <v>755711.97126720601</v>
      </c>
      <c r="D56" s="2" t="str">
        <f t="shared" si="8"/>
        <v>&lt;</v>
      </c>
      <c r="E56" s="2">
        <f>'PDRB PASURUAN'!L8-'PDRB PASURUAN'!K8</f>
        <v>856115.75300509483</v>
      </c>
      <c r="F56" s="2">
        <f>'PDRB PASURUAN'!L8*(('PDRB JATIM'!$M$12/'PDRB JATIM'!$L$12)-1)</f>
        <v>-349969.50222615461</v>
      </c>
      <c r="G56" s="2" t="str">
        <f>IF(F56&lt;H56,"&lt;","&gt;")</f>
        <v>&gt;</v>
      </c>
      <c r="H56" s="2">
        <f>'PDRB PASURUAN'!M8-'PDRB PASURUAN'!L8</f>
        <v>-1489317.3521615919</v>
      </c>
    </row>
    <row r="57" spans="1:10" ht="15.75">
      <c r="A57" s="2" t="s">
        <v>9</v>
      </c>
      <c r="B57" s="20" t="s">
        <v>33</v>
      </c>
      <c r="C57" s="2">
        <f>'PDRB PASURUAN'!K9*(('PDRB JATIM'!$L$12/'PDRB JATIM'!$K$12)-1)</f>
        <v>217853.97699588668</v>
      </c>
      <c r="D57" s="2" t="str">
        <f t="shared" si="8"/>
        <v>&lt;</v>
      </c>
      <c r="E57" s="2">
        <f>'PDRB PASURUAN'!L9-'PDRB PASURUAN'!K9</f>
        <v>282008.05867287749</v>
      </c>
      <c r="F57" s="2">
        <f>'PDRB PASURUAN'!L9*(('PDRB JATIM'!$M$12/'PDRB JATIM'!$L$12)-1)</f>
        <v>-101735.5742877492</v>
      </c>
      <c r="G57" s="2" t="str">
        <f>IF(F57&lt;H57,"&lt;","&gt;")</f>
        <v>&lt;</v>
      </c>
      <c r="H57" s="2">
        <f>'PDRB PASURUAN'!M9-'PDRB PASURUAN'!L9</f>
        <v>302004.04922525957</v>
      </c>
    </row>
    <row r="58" spans="1:10" ht="15.75">
      <c r="A58" s="2" t="s">
        <v>10</v>
      </c>
      <c r="B58" s="20" t="s">
        <v>34</v>
      </c>
      <c r="C58" s="2">
        <f>'PDRB PASURUAN'!K10*(('PDRB JATIM'!$L$12/'PDRB JATIM'!$K$12)-1)</f>
        <v>87673.805106200933</v>
      </c>
      <c r="D58" s="2" t="str">
        <f t="shared" si="8"/>
        <v>&gt;</v>
      </c>
      <c r="E58" s="2">
        <f>'PDRB PASURUAN'!L10-'PDRB PASURUAN'!K10</f>
        <v>71340.190982904984</v>
      </c>
      <c r="F58" s="2">
        <f>'PDRB PASURUAN'!L10*(('PDRB JATIM'!$M$12/'PDRB JATIM'!$L$12)-1)</f>
        <v>-39928.053986374849</v>
      </c>
      <c r="G58" s="2" t="str">
        <f>IF(F58&lt;H58,"&lt;","&gt;")</f>
        <v>&lt;</v>
      </c>
      <c r="H58" s="2">
        <f>'PDRB PASURUAN'!M10-'PDRB PASURUAN'!L10</f>
        <v>15997.518226569286</v>
      </c>
    </row>
    <row r="59" spans="1:10" ht="15.75">
      <c r="A59" s="2" t="s">
        <v>11</v>
      </c>
      <c r="B59" s="20" t="s">
        <v>35</v>
      </c>
      <c r="C59" s="2">
        <f>'PDRB PASURUAN'!K11*(('PDRB JATIM'!$L$12/'PDRB JATIM'!$K$12)-1)</f>
        <v>161703.18577289468</v>
      </c>
      <c r="D59" s="2" t="str">
        <f t="shared" si="8"/>
        <v>&gt;</v>
      </c>
      <c r="E59" s="2">
        <f>'PDRB PASURUAN'!L11-'PDRB PASURUAN'!K11</f>
        <v>146192.92237051157</v>
      </c>
      <c r="F59" s="2">
        <f>'PDRB PASURUAN'!L11*(('PDRB JATIM'!$M$12/'PDRB JATIM'!$L$12)-1)</f>
        <v>-73994.042366694543</v>
      </c>
      <c r="G59" s="2" t="str">
        <f>IF(F59&lt;H59,"&lt;","&gt;")</f>
        <v>&gt;</v>
      </c>
      <c r="H59" s="2">
        <f>'PDRB PASURUAN'!M11-'PDRB PASURUAN'!L11</f>
        <v>-148041.48311832082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opLeftCell="A32" workbookViewId="0">
      <selection activeCell="C63" sqref="C63"/>
    </sheetView>
  </sheetViews>
  <sheetFormatPr defaultRowHeight="15"/>
  <cols>
    <col min="2" max="2" width="58.28515625" customWidth="1"/>
    <col min="3" max="3" width="13.42578125" customWidth="1"/>
    <col min="6" max="6" width="11.28515625" bestFit="1" customWidth="1"/>
  </cols>
  <sheetData>
    <row r="2" spans="1:8">
      <c r="A2" s="1" t="s">
        <v>1</v>
      </c>
      <c r="B2" s="1" t="s">
        <v>2</v>
      </c>
      <c r="C2" s="4" t="s">
        <v>37</v>
      </c>
      <c r="D2" s="4" t="s">
        <v>15</v>
      </c>
      <c r="E2" s="4" t="s">
        <v>22</v>
      </c>
      <c r="F2" s="4" t="s">
        <v>38</v>
      </c>
      <c r="G2" s="4" t="s">
        <v>15</v>
      </c>
      <c r="H2" s="4" t="s">
        <v>22</v>
      </c>
    </row>
    <row r="3" spans="1:8" ht="15.75">
      <c r="A3" s="1" t="s">
        <v>3</v>
      </c>
      <c r="B3" s="19" t="s">
        <v>27</v>
      </c>
      <c r="C3" s="12">
        <f>'PDRB PASURUAN'!C3*(('PDRB JATIM'!D3/'PDRB JATIM'!C3)-('PDRB JATIM'!$D$12/'PDRB JATIM'!$C$12))</f>
        <v>-112937.51147865762</v>
      </c>
      <c r="D3" s="4" t="str">
        <f t="shared" ref="D3:D11" si="0">IF(C3&lt;0,"&lt;","&gt;")</f>
        <v>&lt;</v>
      </c>
      <c r="E3" s="4" t="str">
        <f t="shared" ref="E3:E11" si="1">IF(C3&lt;0,"0","1")</f>
        <v>0</v>
      </c>
      <c r="F3" s="4">
        <f>'PDRB PASURUAN'!D3*(('PDRB JATIM'!E3/'PDRB JATIM'!D3)-('PDRB JATIM'!$E$12/'PDRB JATIM'!$D$12))</f>
        <v>-73968.491494380185</v>
      </c>
      <c r="G3" s="4" t="str">
        <f t="shared" ref="G3:G11" si="2">IF(F3&lt;0,"&lt;","&gt;")</f>
        <v>&lt;</v>
      </c>
      <c r="H3" s="4" t="str">
        <f t="shared" ref="H3:H11" si="3">IF(F3&lt;0,"0","1")</f>
        <v>0</v>
      </c>
    </row>
    <row r="4" spans="1:8" ht="15.75">
      <c r="A4" s="1" t="s">
        <v>4</v>
      </c>
      <c r="B4" s="20" t="s">
        <v>28</v>
      </c>
      <c r="C4" s="12">
        <f>'PDRB PASURUAN'!C4*(('PDRB JATIM'!D4/'PDRB JATIM'!C4)-('PDRB JATIM'!$D$12/'PDRB JATIM'!$C$12))</f>
        <v>5129.1681894585254</v>
      </c>
      <c r="D4" s="4" t="str">
        <f t="shared" si="0"/>
        <v>&gt;</v>
      </c>
      <c r="E4" s="4" t="str">
        <f t="shared" si="1"/>
        <v>1</v>
      </c>
      <c r="F4" s="4">
        <f>'PDRB PASURUAN'!D4*(('PDRB JATIM'!E4/'PDRB JATIM'!D4)-('PDRB JATIM'!$E$12/'PDRB JATIM'!$D$12))</f>
        <v>-28331.850977278522</v>
      </c>
      <c r="G4" s="4" t="str">
        <f t="shared" si="2"/>
        <v>&lt;</v>
      </c>
      <c r="H4" s="4" t="str">
        <f t="shared" si="3"/>
        <v>0</v>
      </c>
    </row>
    <row r="5" spans="1:8" ht="15.75">
      <c r="A5" s="1" t="s">
        <v>5</v>
      </c>
      <c r="B5" s="20" t="s">
        <v>29</v>
      </c>
      <c r="C5" s="12">
        <f>'PDRB PASURUAN'!C5*(('PDRB JATIM'!D5/'PDRB JATIM'!C5)-('PDRB JATIM'!$D$12/'PDRB JATIM'!$C$12))</f>
        <v>-638352.2386656435</v>
      </c>
      <c r="D5" s="4" t="str">
        <f t="shared" si="0"/>
        <v>&lt;</v>
      </c>
      <c r="E5" s="4" t="str">
        <f t="shared" si="1"/>
        <v>0</v>
      </c>
      <c r="F5" s="4">
        <f>'PDRB PASURUAN'!D5*(('PDRB JATIM'!E5/'PDRB JATIM'!D5)-('PDRB JATIM'!$E$12/'PDRB JATIM'!$D$12))</f>
        <v>32357.842566482534</v>
      </c>
      <c r="G5" s="4" t="str">
        <f t="shared" si="2"/>
        <v>&gt;</v>
      </c>
      <c r="H5" s="4" t="str">
        <f t="shared" si="3"/>
        <v>1</v>
      </c>
    </row>
    <row r="6" spans="1:8" ht="15.75">
      <c r="A6" s="1" t="s">
        <v>6</v>
      </c>
      <c r="B6" s="20" t="s">
        <v>30</v>
      </c>
      <c r="C6" s="12">
        <f>'PDRB PASURUAN'!C6*(('PDRB JATIM'!D6/'PDRB JATIM'!C6)-('PDRB JATIM'!$D$12/'PDRB JATIM'!$C$12))</f>
        <v>-52424.287112133185</v>
      </c>
      <c r="D6" s="4" t="str">
        <f t="shared" si="0"/>
        <v>&lt;</v>
      </c>
      <c r="E6" s="4" t="str">
        <f t="shared" si="1"/>
        <v>0</v>
      </c>
      <c r="F6" s="4">
        <f>'PDRB PASURUAN'!D6*(('PDRB JATIM'!E6/'PDRB JATIM'!D6)-('PDRB JATIM'!$E$12/'PDRB JATIM'!$D$12))</f>
        <v>-72045.318718419789</v>
      </c>
      <c r="G6" s="4" t="str">
        <f t="shared" si="2"/>
        <v>&lt;</v>
      </c>
      <c r="H6" s="4" t="str">
        <f t="shared" si="3"/>
        <v>0</v>
      </c>
    </row>
    <row r="7" spans="1:8" ht="15.75">
      <c r="A7" s="1" t="s">
        <v>7</v>
      </c>
      <c r="B7" s="20" t="s">
        <v>31</v>
      </c>
      <c r="C7" s="12">
        <f>'PDRB PASURUAN'!C7*(('PDRB JATIM'!D7/'PDRB JATIM'!C7)-('PDRB JATIM'!$D$12/'PDRB JATIM'!$C$12))</f>
        <v>-26832.850414685316</v>
      </c>
      <c r="D7" s="4" t="str">
        <f t="shared" si="0"/>
        <v>&lt;</v>
      </c>
      <c r="E7" s="4" t="str">
        <f t="shared" si="1"/>
        <v>0</v>
      </c>
      <c r="F7" s="4">
        <f>'PDRB PASURUAN'!D7*(('PDRB JATIM'!E7/'PDRB JATIM'!D7)-('PDRB JATIM'!$E$12/'PDRB JATIM'!$D$12))</f>
        <v>67849.838994275109</v>
      </c>
      <c r="G7" s="4" t="str">
        <f t="shared" si="2"/>
        <v>&gt;</v>
      </c>
      <c r="H7" s="4" t="str">
        <f t="shared" si="3"/>
        <v>1</v>
      </c>
    </row>
    <row r="8" spans="1:8" ht="15.75">
      <c r="A8" s="1" t="s">
        <v>8</v>
      </c>
      <c r="B8" s="20" t="s">
        <v>32</v>
      </c>
      <c r="C8" s="12">
        <f>'PDRB PASURUAN'!C8*(('PDRB JATIM'!D8/'PDRB JATIM'!C8)-('PDRB JATIM'!$D$12/'PDRB JATIM'!$C$12))</f>
        <v>231717.96364491046</v>
      </c>
      <c r="D8" s="4" t="str">
        <f t="shared" si="0"/>
        <v>&gt;</v>
      </c>
      <c r="E8" s="4" t="str">
        <f t="shared" si="1"/>
        <v>1</v>
      </c>
      <c r="F8" s="4">
        <f>'PDRB PASURUAN'!D8*(('PDRB JATIM'!E8/'PDRB JATIM'!D8)-('PDRB JATIM'!$E$12/'PDRB JATIM'!$D$12))</f>
        <v>90053.155967951127</v>
      </c>
      <c r="G8" s="4" t="str">
        <f t="shared" si="2"/>
        <v>&gt;</v>
      </c>
      <c r="H8" s="4" t="str">
        <f t="shared" si="3"/>
        <v>1</v>
      </c>
    </row>
    <row r="9" spans="1:8" ht="15.75">
      <c r="A9" s="1" t="s">
        <v>9</v>
      </c>
      <c r="B9" s="20" t="s">
        <v>33</v>
      </c>
      <c r="C9" s="12">
        <f>'PDRB PASURUAN'!C9*(('PDRB JATIM'!D9/'PDRB JATIM'!C9)-('PDRB JATIM'!$D$12/'PDRB JATIM'!$C$12))</f>
        <v>52182.143835634619</v>
      </c>
      <c r="D9" s="4" t="str">
        <f t="shared" si="0"/>
        <v>&gt;</v>
      </c>
      <c r="E9" s="4" t="str">
        <f t="shared" si="1"/>
        <v>1</v>
      </c>
      <c r="F9" s="4">
        <f>'PDRB PASURUAN'!D9*(('PDRB JATIM'!E9/'PDRB JATIM'!D9)-('PDRB JATIM'!$E$12/'PDRB JATIM'!$D$12))</f>
        <v>88496.468379528495</v>
      </c>
      <c r="G9" s="4" t="str">
        <f t="shared" si="2"/>
        <v>&gt;</v>
      </c>
      <c r="H9" s="4" t="str">
        <f t="shared" si="3"/>
        <v>1</v>
      </c>
    </row>
    <row r="10" spans="1:8" ht="15.75">
      <c r="A10" s="1" t="s">
        <v>10</v>
      </c>
      <c r="B10" s="20" t="s">
        <v>34</v>
      </c>
      <c r="C10" s="12">
        <f>'PDRB PASURUAN'!C10*(('PDRB JATIM'!D10/'PDRB JATIM'!C10)-('PDRB JATIM'!$D$12/'PDRB JATIM'!$C$12))</f>
        <v>17171.958813141238</v>
      </c>
      <c r="D10" s="4" t="str">
        <f t="shared" si="0"/>
        <v>&gt;</v>
      </c>
      <c r="E10" s="4" t="str">
        <f t="shared" si="1"/>
        <v>1</v>
      </c>
      <c r="F10" s="4">
        <f>'PDRB PASURUAN'!D10*(('PDRB JATIM'!E10/'PDRB JATIM'!D10)-('PDRB JATIM'!$E$12/'PDRB JATIM'!$D$12))</f>
        <v>18851.050518630862</v>
      </c>
      <c r="G10" s="4" t="str">
        <f t="shared" si="2"/>
        <v>&gt;</v>
      </c>
      <c r="H10" s="4" t="str">
        <f t="shared" si="3"/>
        <v>1</v>
      </c>
    </row>
    <row r="11" spans="1:8" ht="15.75">
      <c r="A11" s="1" t="s">
        <v>11</v>
      </c>
      <c r="B11" s="20" t="s">
        <v>35</v>
      </c>
      <c r="C11" s="12">
        <f>'PDRB PASURUAN'!C11*(('PDRB JATIM'!D11/'PDRB JATIM'!C11)-('PDRB JATIM'!$D$12/'PDRB JATIM'!$C$12))</f>
        <v>-8856.8201413576608</v>
      </c>
      <c r="D11" s="4" t="str">
        <f t="shared" si="0"/>
        <v>&lt;</v>
      </c>
      <c r="E11" s="4" t="str">
        <f t="shared" si="1"/>
        <v>0</v>
      </c>
      <c r="F11" s="4">
        <f>'PDRB PASURUAN'!D11*(('PDRB JATIM'!E11/'PDRB JATIM'!D11)-('PDRB JATIM'!$E$12/'PDRB JATIM'!$D$12))</f>
        <v>-36919.872239038057</v>
      </c>
      <c r="G11" s="4" t="str">
        <f t="shared" si="2"/>
        <v>&lt;</v>
      </c>
      <c r="H11" s="4" t="str">
        <f t="shared" si="3"/>
        <v>0</v>
      </c>
    </row>
    <row r="14" spans="1:8">
      <c r="A14" s="1" t="s">
        <v>1</v>
      </c>
      <c r="B14" s="1" t="s">
        <v>2</v>
      </c>
      <c r="C14" s="4" t="s">
        <v>39</v>
      </c>
      <c r="D14" s="4" t="s">
        <v>15</v>
      </c>
      <c r="E14" s="4" t="s">
        <v>22</v>
      </c>
      <c r="F14" s="4" t="s">
        <v>26</v>
      </c>
      <c r="G14" s="4" t="s">
        <v>15</v>
      </c>
      <c r="H14" s="4" t="s">
        <v>22</v>
      </c>
    </row>
    <row r="15" spans="1:8" ht="15.75">
      <c r="A15" s="1" t="s">
        <v>3</v>
      </c>
      <c r="B15" s="19" t="s">
        <v>27</v>
      </c>
      <c r="C15" s="12">
        <f>'PDRB PASURUAN'!E3*(('PDRB JATIM'!F3/'PDRB JATIM'!E3)-('PDRB JATIM'!$F$12/'PDRB JATIM'!$E$12))</f>
        <v>-155943.15640209444</v>
      </c>
      <c r="D15" s="4" t="str">
        <f t="shared" ref="D15:D23" si="4">IF(C15&lt;0,"&lt;","&gt;")</f>
        <v>&lt;</v>
      </c>
      <c r="E15" s="4" t="str">
        <f t="shared" ref="E15:E23" si="5">IF(C15&lt;0,"0","1")</f>
        <v>0</v>
      </c>
      <c r="F15" s="4">
        <f>'PDRB PASURUAN'!F3*(('PDRB JATIM'!G3/'PDRB JATIM'!F3)-('PDRB JATIM'!$G$12/'PDRB JATIM'!$F$12))</f>
        <v>-122774.02614421031</v>
      </c>
      <c r="G15" s="4" t="str">
        <f t="shared" ref="G15:G23" si="6">IF(F15&lt;0,"&lt;","&gt;")</f>
        <v>&lt;</v>
      </c>
      <c r="H15" s="4" t="str">
        <f t="shared" ref="H15:H23" si="7">IF(F15&lt;0,"0","1")</f>
        <v>0</v>
      </c>
    </row>
    <row r="16" spans="1:8" ht="15.75">
      <c r="A16" s="1" t="s">
        <v>4</v>
      </c>
      <c r="B16" s="20" t="s">
        <v>28</v>
      </c>
      <c r="C16" s="12">
        <f>'PDRB PASURUAN'!E4*(('PDRB JATIM'!F4/'PDRB JATIM'!E4)-('PDRB JATIM'!$F$12/'PDRB JATIM'!$E$12))</f>
        <v>-21339.639968176369</v>
      </c>
      <c r="D16" s="4" t="str">
        <f t="shared" si="4"/>
        <v>&lt;</v>
      </c>
      <c r="E16" s="4" t="str">
        <f t="shared" si="5"/>
        <v>0</v>
      </c>
      <c r="F16" s="4">
        <f>'PDRB PASURUAN'!F4*(('PDRB JATIM'!G4/'PDRB JATIM'!F4)-('PDRB JATIM'!$G$12/'PDRB JATIM'!$F$12))</f>
        <v>-12959.588361174669</v>
      </c>
      <c r="G16" s="4" t="str">
        <f t="shared" si="6"/>
        <v>&lt;</v>
      </c>
      <c r="H16" s="4" t="str">
        <f t="shared" si="7"/>
        <v>0</v>
      </c>
    </row>
    <row r="17" spans="1:8" ht="15.75">
      <c r="A17" s="1" t="s">
        <v>5</v>
      </c>
      <c r="B17" s="20" t="s">
        <v>29</v>
      </c>
      <c r="C17" s="12">
        <f>'PDRB PASURUAN'!E5*(('PDRB JATIM'!F5/'PDRB JATIM'!E5)-('PDRB JATIM'!$F$12/'PDRB JATIM'!$E$12))</f>
        <v>-89319.591783897093</v>
      </c>
      <c r="D17" s="4" t="str">
        <f t="shared" si="4"/>
        <v>&lt;</v>
      </c>
      <c r="E17" s="4" t="str">
        <f t="shared" si="5"/>
        <v>0</v>
      </c>
      <c r="F17" s="4">
        <f>'PDRB PASURUAN'!F5*(('PDRB JATIM'!G5/'PDRB JATIM'!F5)-('PDRB JATIM'!$G$12/'PDRB JATIM'!$F$12))</f>
        <v>769632.1303562551</v>
      </c>
      <c r="G17" s="4" t="str">
        <f t="shared" si="6"/>
        <v>&gt;</v>
      </c>
      <c r="H17" s="4" t="str">
        <f t="shared" si="7"/>
        <v>1</v>
      </c>
    </row>
    <row r="18" spans="1:8" ht="15.75">
      <c r="A18" s="1" t="s">
        <v>6</v>
      </c>
      <c r="B18" s="20" t="s">
        <v>30</v>
      </c>
      <c r="C18" s="12">
        <f>'PDRB PASURUAN'!E6*(('PDRB JATIM'!F6/'PDRB JATIM'!E6)-('PDRB JATIM'!$F$12/'PDRB JATIM'!$E$12))</f>
        <v>-20792.849314282477</v>
      </c>
      <c r="D18" s="4" t="str">
        <f t="shared" si="4"/>
        <v>&lt;</v>
      </c>
      <c r="E18" s="4" t="str">
        <f t="shared" si="5"/>
        <v>0</v>
      </c>
      <c r="F18" s="4">
        <f>'PDRB PASURUAN'!F6*(('PDRB JATIM'!G6/'PDRB JATIM'!F6)-('PDRB JATIM'!$G$12/'PDRB JATIM'!$F$12))</f>
        <v>-20677.785576198454</v>
      </c>
      <c r="G18" s="4" t="str">
        <f t="shared" si="6"/>
        <v>&lt;</v>
      </c>
      <c r="H18" s="4" t="str">
        <f t="shared" si="7"/>
        <v>0</v>
      </c>
    </row>
    <row r="19" spans="1:8" ht="15.75">
      <c r="A19" s="1" t="s">
        <v>7</v>
      </c>
      <c r="B19" s="20" t="s">
        <v>31</v>
      </c>
      <c r="C19" s="12">
        <f>'PDRB PASURUAN'!E7*(('PDRB JATIM'!F7/'PDRB JATIM'!E7)-('PDRB JATIM'!$F$12/'PDRB JATIM'!$E$12))</f>
        <v>177673.7054117923</v>
      </c>
      <c r="D19" s="4" t="str">
        <f t="shared" si="4"/>
        <v>&gt;</v>
      </c>
      <c r="E19" s="4" t="str">
        <f t="shared" si="5"/>
        <v>1</v>
      </c>
      <c r="F19" s="4">
        <f>'PDRB PASURUAN'!F7*(('PDRB JATIM'!G7/'PDRB JATIM'!F7)-('PDRB JATIM'!$G$12/'PDRB JATIM'!$F$12))</f>
        <v>-40467.13504179407</v>
      </c>
      <c r="G19" s="4" t="str">
        <f t="shared" si="6"/>
        <v>&lt;</v>
      </c>
      <c r="H19" s="4" t="str">
        <f t="shared" si="7"/>
        <v>0</v>
      </c>
    </row>
    <row r="20" spans="1:8" ht="15.75">
      <c r="A20" s="1" t="s">
        <v>8</v>
      </c>
      <c r="B20" s="20" t="s">
        <v>32</v>
      </c>
      <c r="C20" s="12">
        <f>'PDRB PASURUAN'!E8*(('PDRB JATIM'!F8/'PDRB JATIM'!E8)-('PDRB JATIM'!$F$12/'PDRB JATIM'!$E$12))</f>
        <v>1254.4170880363613</v>
      </c>
      <c r="D20" s="4" t="str">
        <f t="shared" si="4"/>
        <v>&gt;</v>
      </c>
      <c r="E20" s="4" t="str">
        <f t="shared" si="5"/>
        <v>1</v>
      </c>
      <c r="F20" s="4">
        <f>'PDRB PASURUAN'!F8*(('PDRB JATIM'!G8/'PDRB JATIM'!F8)-('PDRB JATIM'!$G$12/'PDRB JATIM'!$F$12))</f>
        <v>-4174.1654017783549</v>
      </c>
      <c r="G20" s="4" t="str">
        <f t="shared" si="6"/>
        <v>&lt;</v>
      </c>
      <c r="H20" s="4" t="str">
        <f t="shared" si="7"/>
        <v>0</v>
      </c>
    </row>
    <row r="21" spans="1:8" ht="15.75">
      <c r="A21" s="1" t="s">
        <v>9</v>
      </c>
      <c r="B21" s="20" t="s">
        <v>33</v>
      </c>
      <c r="C21" s="12">
        <f>'PDRB PASURUAN'!E9*(('PDRB JATIM'!F9/'PDRB JATIM'!E9)-('PDRB JATIM'!$F$12/'PDRB JATIM'!$E$12))</f>
        <v>121260.05877356825</v>
      </c>
      <c r="D21" s="4" t="str">
        <f t="shared" si="4"/>
        <v>&gt;</v>
      </c>
      <c r="E21" s="4" t="str">
        <f t="shared" si="5"/>
        <v>1</v>
      </c>
      <c r="F21" s="4">
        <f>'PDRB PASURUAN'!F9*(('PDRB JATIM'!G9/'PDRB JATIM'!F9)-('PDRB JATIM'!$G$12/'PDRB JATIM'!$F$12))</f>
        <v>6614.6784459510227</v>
      </c>
      <c r="G21" s="4" t="str">
        <f t="shared" si="6"/>
        <v>&gt;</v>
      </c>
      <c r="H21" s="4" t="str">
        <f t="shared" si="7"/>
        <v>1</v>
      </c>
    </row>
    <row r="22" spans="1:8" ht="15.75">
      <c r="A22" s="1" t="s">
        <v>10</v>
      </c>
      <c r="B22" s="20" t="s">
        <v>34</v>
      </c>
      <c r="C22" s="12">
        <f>'PDRB PASURUAN'!E10*(('PDRB JATIM'!F10/'PDRB JATIM'!E10)-('PDRB JATIM'!$F$12/'PDRB JATIM'!$E$12))</f>
        <v>49256.452246352383</v>
      </c>
      <c r="D22" s="4" t="str">
        <f t="shared" si="4"/>
        <v>&gt;</v>
      </c>
      <c r="E22" s="4" t="str">
        <f t="shared" si="5"/>
        <v>1</v>
      </c>
      <c r="F22" s="4">
        <f>'PDRB PASURUAN'!F10*(('PDRB JATIM'!G10/'PDRB JATIM'!F10)-('PDRB JATIM'!$G$12/'PDRB JATIM'!$F$12))</f>
        <v>15317.805118902384</v>
      </c>
      <c r="G22" s="4" t="str">
        <f t="shared" si="6"/>
        <v>&gt;</v>
      </c>
      <c r="H22" s="4" t="str">
        <f t="shared" si="7"/>
        <v>1</v>
      </c>
    </row>
    <row r="23" spans="1:8" ht="15.75">
      <c r="A23" s="1" t="s">
        <v>11</v>
      </c>
      <c r="B23" s="20" t="s">
        <v>35</v>
      </c>
      <c r="C23" s="12">
        <f>'PDRB PASURUAN'!E11*(('PDRB JATIM'!F11/'PDRB JATIM'!E11)-('PDRB JATIM'!$F$12/'PDRB JATIM'!$E$12))</f>
        <v>-18634.338657042921</v>
      </c>
      <c r="D23" s="4" t="str">
        <f t="shared" si="4"/>
        <v>&lt;</v>
      </c>
      <c r="E23" s="4" t="str">
        <f t="shared" si="5"/>
        <v>0</v>
      </c>
      <c r="F23" s="4">
        <f>'PDRB PASURUAN'!F11*(('PDRB JATIM'!G11/'PDRB JATIM'!F11)-('PDRB JATIM'!$G$12/'PDRB JATIM'!$F$12))</f>
        <v>-37156.060199973421</v>
      </c>
      <c r="G23" s="4" t="str">
        <f t="shared" si="6"/>
        <v>&lt;</v>
      </c>
      <c r="H23" s="4" t="str">
        <f t="shared" si="7"/>
        <v>0</v>
      </c>
    </row>
    <row r="26" spans="1:8">
      <c r="A26" s="1" t="s">
        <v>1</v>
      </c>
      <c r="B26" s="1" t="s">
        <v>2</v>
      </c>
      <c r="C26" s="4" t="s">
        <v>40</v>
      </c>
      <c r="D26" s="4" t="s">
        <v>15</v>
      </c>
      <c r="E26" s="4" t="s">
        <v>22</v>
      </c>
      <c r="F26" s="2" t="s">
        <v>41</v>
      </c>
      <c r="G26" s="2" t="s">
        <v>15</v>
      </c>
      <c r="H26" s="2" t="s">
        <v>22</v>
      </c>
    </row>
    <row r="27" spans="1:8" ht="15.75">
      <c r="A27" s="1" t="s">
        <v>3</v>
      </c>
      <c r="B27" s="19" t="s">
        <v>27</v>
      </c>
      <c r="C27" s="12">
        <f>'PDRB PASURUAN'!G3*(('PDRB JATIM'!H3/'PDRB JATIM'!G3)-('PDRB JATIM'!$H$12/'PDRB JATIM'!$G$12))</f>
        <v>-118634.53749470822</v>
      </c>
      <c r="D27" s="4" t="str">
        <f t="shared" ref="D27:D35" si="8">IF(C27&lt;0,"&lt;","&gt;")</f>
        <v>&lt;</v>
      </c>
      <c r="E27" s="4" t="str">
        <f t="shared" ref="E27:E35" si="9">IF(C27&lt;0,"0","1")</f>
        <v>0</v>
      </c>
      <c r="F27" s="2">
        <f>'PDRB PASURUAN'!H3*(('PDRB JATIM'!I3/'PDRB JATIM'!H3)-('PDRB JATIM'!$I$12/'PDRB JATIM'!$H$12))</f>
        <v>-178899.36715469396</v>
      </c>
      <c r="G27" s="2" t="str">
        <f t="shared" ref="G27:G35" si="10">IF(F27&lt;0,"&lt;","&gt;")</f>
        <v>&lt;</v>
      </c>
      <c r="H27" s="2" t="str">
        <f t="shared" ref="H27:H35" si="11">IF(F27&lt;0,"0","1")</f>
        <v>0</v>
      </c>
    </row>
    <row r="28" spans="1:8" ht="15.75">
      <c r="A28" s="1" t="s">
        <v>4</v>
      </c>
      <c r="B28" s="20" t="s">
        <v>28</v>
      </c>
      <c r="C28" s="12">
        <f>'PDRB PASURUAN'!G4*(('PDRB JATIM'!H4/'PDRB JATIM'!G4)-('PDRB JATIM'!$H$12/'PDRB JATIM'!$G$12))</f>
        <v>11932.092737471079</v>
      </c>
      <c r="D28" s="4" t="str">
        <f t="shared" si="8"/>
        <v>&gt;</v>
      </c>
      <c r="E28" s="4" t="str">
        <f t="shared" si="9"/>
        <v>1</v>
      </c>
      <c r="F28" s="2">
        <f>'PDRB PASURUAN'!H4*(('PDRB JATIM'!I4/'PDRB JATIM'!H4)-('PDRB JATIM'!$I$12/'PDRB JATIM'!$H$12))</f>
        <v>40451.229004632158</v>
      </c>
      <c r="G28" s="2" t="str">
        <f t="shared" si="10"/>
        <v>&gt;</v>
      </c>
      <c r="H28" s="2" t="str">
        <f t="shared" si="11"/>
        <v>1</v>
      </c>
    </row>
    <row r="29" spans="1:8" ht="15.75">
      <c r="A29" s="1" t="s">
        <v>5</v>
      </c>
      <c r="B29" s="20" t="s">
        <v>29</v>
      </c>
      <c r="C29" s="12">
        <f>'PDRB PASURUAN'!G5*(('PDRB JATIM'!H5/'PDRB JATIM'!G5)-('PDRB JATIM'!$H$12/'PDRB JATIM'!$G$12))</f>
        <v>85213.591341997235</v>
      </c>
      <c r="D29" s="4" t="str">
        <f t="shared" si="8"/>
        <v>&gt;</v>
      </c>
      <c r="E29" s="4" t="str">
        <f t="shared" si="9"/>
        <v>1</v>
      </c>
      <c r="F29" s="2">
        <f>'PDRB PASURUAN'!H5*(('PDRB JATIM'!I5/'PDRB JATIM'!H5)-('PDRB JATIM'!$I$12/'PDRB JATIM'!$H$12))</f>
        <v>-552327.7853789943</v>
      </c>
      <c r="G29" s="2" t="str">
        <f t="shared" si="10"/>
        <v>&lt;</v>
      </c>
      <c r="H29" s="2" t="str">
        <f t="shared" si="11"/>
        <v>0</v>
      </c>
    </row>
    <row r="30" spans="1:8" ht="15.75">
      <c r="A30" s="1" t="s">
        <v>6</v>
      </c>
      <c r="B30" s="20" t="s">
        <v>30</v>
      </c>
      <c r="C30" s="12">
        <f>'PDRB PASURUAN'!G6*(('PDRB JATIM'!H6/'PDRB JATIM'!G6)-('PDRB JATIM'!$H$12/'PDRB JATIM'!$G$12))</f>
        <v>-44875.820230310841</v>
      </c>
      <c r="D30" s="4" t="str">
        <f t="shared" si="8"/>
        <v>&lt;</v>
      </c>
      <c r="E30" s="4" t="str">
        <f t="shared" si="9"/>
        <v>0</v>
      </c>
      <c r="F30" s="2">
        <f>'PDRB PASURUAN'!H6*(('PDRB JATIM'!I6/'PDRB JATIM'!H6)-('PDRB JATIM'!$I$12/'PDRB JATIM'!$H$12))</f>
        <v>-31696.302944209972</v>
      </c>
      <c r="G30" s="2" t="str">
        <f t="shared" si="10"/>
        <v>&lt;</v>
      </c>
      <c r="H30" s="2" t="str">
        <f t="shared" si="11"/>
        <v>0</v>
      </c>
    </row>
    <row r="31" spans="1:8" ht="15.75">
      <c r="A31" s="1" t="s">
        <v>7</v>
      </c>
      <c r="B31" s="20" t="s">
        <v>31</v>
      </c>
      <c r="C31" s="12">
        <f>'PDRB PASURUAN'!G7*(('PDRB JATIM'!H7/'PDRB JATIM'!G7)-('PDRB JATIM'!$H$12/'PDRB JATIM'!$G$12))</f>
        <v>-189819.28249671723</v>
      </c>
      <c r="D31" s="4" t="str">
        <f t="shared" si="8"/>
        <v>&lt;</v>
      </c>
      <c r="E31" s="4" t="str">
        <f t="shared" si="9"/>
        <v>0</v>
      </c>
      <c r="F31" s="2">
        <f>'PDRB PASURUAN'!H7*(('PDRB JATIM'!I7/'PDRB JATIM'!H7)-('PDRB JATIM'!$I$12/'PDRB JATIM'!$H$12))</f>
        <v>-6701.9369763843642</v>
      </c>
      <c r="G31" s="2" t="str">
        <f t="shared" si="10"/>
        <v>&lt;</v>
      </c>
      <c r="H31" s="2" t="str">
        <f t="shared" si="11"/>
        <v>0</v>
      </c>
    </row>
    <row r="32" spans="1:8" ht="15.75">
      <c r="A32" s="1" t="s">
        <v>8</v>
      </c>
      <c r="B32" s="20" t="s">
        <v>32</v>
      </c>
      <c r="C32" s="12">
        <f>'PDRB PASURUAN'!G8*(('PDRB JATIM'!H8/'PDRB JATIM'!G8)-('PDRB JATIM'!$H$12/'PDRB JATIM'!$G$12))</f>
        <v>60194.881932222081</v>
      </c>
      <c r="D32" s="4" t="str">
        <f t="shared" si="8"/>
        <v>&gt;</v>
      </c>
      <c r="E32" s="4" t="str">
        <f t="shared" si="9"/>
        <v>1</v>
      </c>
      <c r="F32" s="2">
        <f>'PDRB PASURUAN'!H8*(('PDRB JATIM'!I8/'PDRB JATIM'!H8)-('PDRB JATIM'!$I$12/'PDRB JATIM'!$H$12))</f>
        <v>90790.954227411596</v>
      </c>
      <c r="G32" s="2" t="str">
        <f t="shared" si="10"/>
        <v>&gt;</v>
      </c>
      <c r="H32" s="2" t="str">
        <f t="shared" si="11"/>
        <v>1</v>
      </c>
    </row>
    <row r="33" spans="1:8" ht="15.75">
      <c r="A33" s="1" t="s">
        <v>9</v>
      </c>
      <c r="B33" s="20" t="s">
        <v>33</v>
      </c>
      <c r="C33" s="12">
        <f>'PDRB PASURUAN'!G9*(('PDRB JATIM'!H9/'PDRB JATIM'!G9)-('PDRB JATIM'!$H$12/'PDRB JATIM'!$G$12))</f>
        <v>33230.989699964899</v>
      </c>
      <c r="D33" s="4" t="str">
        <f t="shared" si="8"/>
        <v>&gt;</v>
      </c>
      <c r="E33" s="4" t="str">
        <f t="shared" si="9"/>
        <v>1</v>
      </c>
      <c r="F33" s="2">
        <f>'PDRB PASURUAN'!H9*(('PDRB JATIM'!I9/'PDRB JATIM'!H9)-('PDRB JATIM'!$I$12/'PDRB JATIM'!$H$12))</f>
        <v>42547.986155812359</v>
      </c>
      <c r="G33" s="2" t="str">
        <f t="shared" si="10"/>
        <v>&gt;</v>
      </c>
      <c r="H33" s="2" t="str">
        <f t="shared" si="11"/>
        <v>1</v>
      </c>
    </row>
    <row r="34" spans="1:8" ht="15.75">
      <c r="A34" s="1" t="s">
        <v>10</v>
      </c>
      <c r="B34" s="20" t="s">
        <v>34</v>
      </c>
      <c r="C34" s="12">
        <f>'PDRB PASURUAN'!G10*(('PDRB JATIM'!H10/'PDRB JATIM'!G10)-('PDRB JATIM'!$H$12/'PDRB JATIM'!$G$12))</f>
        <v>9474.9580140032813</v>
      </c>
      <c r="D34" s="4" t="str">
        <f t="shared" si="8"/>
        <v>&gt;</v>
      </c>
      <c r="E34" s="4" t="str">
        <f t="shared" si="9"/>
        <v>1</v>
      </c>
      <c r="F34" s="2">
        <f>'PDRB PASURUAN'!H10*(('PDRB JATIM'!I10/'PDRB JATIM'!H10)-('PDRB JATIM'!$I$12/'PDRB JATIM'!$H$12))</f>
        <v>7521.4835110341992</v>
      </c>
      <c r="G34" s="2" t="str">
        <f t="shared" si="10"/>
        <v>&gt;</v>
      </c>
      <c r="H34" s="2" t="str">
        <f t="shared" si="11"/>
        <v>1</v>
      </c>
    </row>
    <row r="35" spans="1:8" ht="15.75">
      <c r="A35" s="1" t="s">
        <v>11</v>
      </c>
      <c r="B35" s="20" t="s">
        <v>35</v>
      </c>
      <c r="C35" s="12">
        <f>'PDRB PASURUAN'!G11*(('PDRB JATIM'!H11/'PDRB JATIM'!G11)-('PDRB JATIM'!$H$12/'PDRB JATIM'!$G$12))</f>
        <v>7789.2518659267062</v>
      </c>
      <c r="D35" s="4" t="str">
        <f t="shared" si="8"/>
        <v>&gt;</v>
      </c>
      <c r="E35" s="4" t="str">
        <f t="shared" si="9"/>
        <v>1</v>
      </c>
      <c r="F35" s="2">
        <f>'PDRB PASURUAN'!H11*(('PDRB JATIM'!I11/'PDRB JATIM'!H11)-('PDRB JATIM'!$I$12/'PDRB JATIM'!$H$12))</f>
        <v>-6964.7633616582307</v>
      </c>
      <c r="G35" s="2" t="str">
        <f t="shared" si="10"/>
        <v>&lt;</v>
      </c>
      <c r="H35" s="2" t="str">
        <f t="shared" si="11"/>
        <v>0</v>
      </c>
    </row>
    <row r="38" spans="1:8">
      <c r="A38" s="2" t="s">
        <v>1</v>
      </c>
      <c r="B38" s="2" t="s">
        <v>2</v>
      </c>
      <c r="C38" s="2" t="s">
        <v>42</v>
      </c>
      <c r="D38" s="2" t="s">
        <v>15</v>
      </c>
      <c r="E38" s="2" t="s">
        <v>22</v>
      </c>
      <c r="F38" s="2" t="s">
        <v>43</v>
      </c>
      <c r="G38" s="2" t="s">
        <v>15</v>
      </c>
      <c r="H38" s="2" t="s">
        <v>22</v>
      </c>
    </row>
    <row r="39" spans="1:8" ht="15.75">
      <c r="A39" s="2" t="s">
        <v>3</v>
      </c>
      <c r="B39" s="19" t="s">
        <v>27</v>
      </c>
      <c r="C39" s="18">
        <f>'PDRB JATIM'!I3*(('PDRB JATIM'!J3/'PDRB JATIM'!I3)-('PDRB JATIM'!$J$12/'PDRB JATIM'!$I$12))</f>
        <v>-6396.1139325332488</v>
      </c>
      <c r="D39" s="2" t="str">
        <f>IF(C39&lt;0,"&lt;","&gt;")</f>
        <v>&lt;</v>
      </c>
      <c r="E39" s="2" t="str">
        <f>IF(C39&lt;0,"0","1")</f>
        <v>0</v>
      </c>
      <c r="F39" s="18">
        <f>'PDRB PASURUAN'!J3*(('PDRB JATIM'!K3/'PDRB JATIM'!J3)-('PDRB JATIM'!$K$12/'PDRB JATIM'!$J$12))</f>
        <v>-448156.8854760016</v>
      </c>
      <c r="G39" s="18" t="str">
        <f>IF(F39&lt;0,"&lt;","&gt;")</f>
        <v>&lt;</v>
      </c>
      <c r="H39" s="18" t="str">
        <f>IF(F39&lt;0,"0","1")</f>
        <v>0</v>
      </c>
    </row>
    <row r="40" spans="1:8" ht="15.75">
      <c r="A40" s="2" t="s">
        <v>4</v>
      </c>
      <c r="B40" s="20" t="s">
        <v>28</v>
      </c>
      <c r="C40" s="18">
        <f>'PDRB JATIM'!I4*(('PDRB JATIM'!J4/'PDRB JATIM'!I4)-('PDRB JATIM'!$J$12/'PDRB JATIM'!$I$12))</f>
        <v>1514.9537569833994</v>
      </c>
      <c r="D40" s="2" t="str">
        <f t="shared" ref="D40:D47" si="12">IF(C40&lt;0,"&lt;","&gt;")</f>
        <v>&gt;</v>
      </c>
      <c r="E40" s="2" t="str">
        <f t="shared" ref="E40:E47" si="13">IF(C40&lt;0,"0","1")</f>
        <v>1</v>
      </c>
      <c r="F40" s="18">
        <f>'PDRB PASURUAN'!J4*(('PDRB JATIM'!K4/'PDRB JATIM'!J4)-('PDRB JATIM'!$K$12/'PDRB JATIM'!$J$12))</f>
        <v>-15524.537528463512</v>
      </c>
      <c r="G40" s="18" t="str">
        <f t="shared" ref="G40:G47" si="14">IF(F40&lt;0,"&lt;","&gt;")</f>
        <v>&lt;</v>
      </c>
      <c r="H40" s="18" t="str">
        <f t="shared" ref="H40:H47" si="15">IF(F40&lt;0,"0","1")</f>
        <v>0</v>
      </c>
    </row>
    <row r="41" spans="1:8" ht="15.75">
      <c r="A41" s="2" t="s">
        <v>5</v>
      </c>
      <c r="B41" s="20" t="s">
        <v>29</v>
      </c>
      <c r="C41" s="18">
        <f>'PDRB JATIM'!I5*(('PDRB JATIM'!J5/'PDRB JATIM'!I5)-('PDRB JATIM'!$J$12/'PDRB JATIM'!$I$12))</f>
        <v>945.47236548447984</v>
      </c>
      <c r="D41" s="2" t="str">
        <f t="shared" si="12"/>
        <v>&gt;</v>
      </c>
      <c r="E41" s="2" t="str">
        <f t="shared" si="13"/>
        <v>1</v>
      </c>
      <c r="F41" s="18">
        <f>'PDRB PASURUAN'!J5*(('PDRB JATIM'!K5/'PDRB JATIM'!J5)-('PDRB JATIM'!$K$12/'PDRB JATIM'!$J$12))</f>
        <v>1125687.6479707777</v>
      </c>
      <c r="G41" s="18" t="str">
        <f t="shared" si="14"/>
        <v>&gt;</v>
      </c>
      <c r="H41" s="18" t="str">
        <f t="shared" si="15"/>
        <v>1</v>
      </c>
    </row>
    <row r="42" spans="1:8" ht="15.75">
      <c r="A42" s="2" t="s">
        <v>6</v>
      </c>
      <c r="B42" s="20" t="s">
        <v>30</v>
      </c>
      <c r="C42" s="18">
        <f>'PDRB JATIM'!I6*(('PDRB JATIM'!J6/'PDRB JATIM'!I6)-('PDRB JATIM'!$J$12/'PDRB JATIM'!$I$12))</f>
        <v>-115.87575985296861</v>
      </c>
      <c r="D42" s="2" t="str">
        <f t="shared" si="12"/>
        <v>&lt;</v>
      </c>
      <c r="E42" s="2" t="str">
        <f t="shared" si="13"/>
        <v>0</v>
      </c>
      <c r="F42" s="18">
        <f>'PDRB PASURUAN'!J6*(('PDRB JATIM'!K6/'PDRB JATIM'!J6)-('PDRB JATIM'!$K$12/'PDRB JATIM'!$J$12))</f>
        <v>-51091.021134875045</v>
      </c>
      <c r="G42" s="18" t="str">
        <f t="shared" si="14"/>
        <v>&lt;</v>
      </c>
      <c r="H42" s="18" t="str">
        <f t="shared" si="15"/>
        <v>0</v>
      </c>
    </row>
    <row r="43" spans="1:8" ht="15.75">
      <c r="A43" s="2" t="s">
        <v>7</v>
      </c>
      <c r="B43" s="20" t="s">
        <v>31</v>
      </c>
      <c r="C43" s="18">
        <f>'PDRB JATIM'!I7*(('PDRB JATIM'!J7/'PDRB JATIM'!I7)-('PDRB JATIM'!$J$12/'PDRB JATIM'!$I$12))</f>
        <v>1849.0379064414333</v>
      </c>
      <c r="D43" s="2" t="str">
        <f t="shared" si="12"/>
        <v>&gt;</v>
      </c>
      <c r="E43" s="2" t="str">
        <f t="shared" si="13"/>
        <v>1</v>
      </c>
      <c r="F43" s="18">
        <f>'PDRB PASURUAN'!J7*(('PDRB JATIM'!K7/'PDRB JATIM'!J7)-('PDRB JATIM'!$K$12/'PDRB JATIM'!$J$12))</f>
        <v>126267.7702975563</v>
      </c>
      <c r="G43" s="18" t="str">
        <f t="shared" si="14"/>
        <v>&gt;</v>
      </c>
      <c r="H43" s="18" t="str">
        <f t="shared" si="15"/>
        <v>1</v>
      </c>
    </row>
    <row r="44" spans="1:8" ht="15.75">
      <c r="A44" s="2" t="s">
        <v>8</v>
      </c>
      <c r="B44" s="20" t="s">
        <v>32</v>
      </c>
      <c r="C44" s="18">
        <f>'PDRB JATIM'!I8*(('PDRB JATIM'!J8/'PDRB JATIM'!I8)-('PDRB JATIM'!$J$12/'PDRB JATIM'!$I$12))</f>
        <v>3843.6124245208653</v>
      </c>
      <c r="D44" s="2" t="str">
        <f t="shared" si="12"/>
        <v>&gt;</v>
      </c>
      <c r="E44" s="2" t="str">
        <f t="shared" si="13"/>
        <v>1</v>
      </c>
      <c r="F44" s="18">
        <f>'PDRB PASURUAN'!J8*(('PDRB JATIM'!K8/'PDRB JATIM'!J8)-('PDRB JATIM'!$K$12/'PDRB JATIM'!$J$12))</f>
        <v>140748.56530520949</v>
      </c>
      <c r="G44" s="18" t="str">
        <f t="shared" si="14"/>
        <v>&gt;</v>
      </c>
      <c r="H44" s="18" t="str">
        <f t="shared" si="15"/>
        <v>1</v>
      </c>
    </row>
    <row r="45" spans="1:8" ht="15.75">
      <c r="A45" s="2" t="s">
        <v>9</v>
      </c>
      <c r="B45" s="20" t="s">
        <v>33</v>
      </c>
      <c r="C45" s="18">
        <f>'PDRB JATIM'!I9*(('PDRB JATIM'!J9/'PDRB JATIM'!I9)-('PDRB JATIM'!$J$12/'PDRB JATIM'!$I$12))</f>
        <v>1639.8772983565877</v>
      </c>
      <c r="D45" s="2" t="str">
        <f t="shared" si="12"/>
        <v>&gt;</v>
      </c>
      <c r="E45" s="2" t="str">
        <f t="shared" si="13"/>
        <v>1</v>
      </c>
      <c r="F45" s="18">
        <f>'PDRB PASURUAN'!J9*(('PDRB JATIM'!K9/'PDRB JATIM'!J9)-('PDRB JATIM'!$K$12/'PDRB JATIM'!$J$12))</f>
        <v>43952.689680270167</v>
      </c>
      <c r="G45" s="18" t="str">
        <f t="shared" si="14"/>
        <v>&gt;</v>
      </c>
      <c r="H45" s="18" t="str">
        <f t="shared" si="15"/>
        <v>1</v>
      </c>
    </row>
    <row r="46" spans="1:8" ht="15.75">
      <c r="A46" s="2" t="s">
        <v>10</v>
      </c>
      <c r="B46" s="20" t="s">
        <v>34</v>
      </c>
      <c r="C46" s="18">
        <f>'PDRB JATIM'!I10*(('PDRB JATIM'!J10/'PDRB JATIM'!I10)-('PDRB JATIM'!$J$12/'PDRB JATIM'!$I$12))</f>
        <v>-1492.8530212510675</v>
      </c>
      <c r="D46" s="2" t="str">
        <f t="shared" si="12"/>
        <v>&lt;</v>
      </c>
      <c r="E46" s="2" t="str">
        <f t="shared" si="13"/>
        <v>0</v>
      </c>
      <c r="F46" s="18">
        <f>'PDRB PASURUAN'!J10*(('PDRB JATIM'!K10/'PDRB JATIM'!J10)-('PDRB JATIM'!$K$12/'PDRB JATIM'!$J$12))</f>
        <v>1659.6881565802682</v>
      </c>
      <c r="G46" s="18" t="str">
        <f t="shared" si="14"/>
        <v>&gt;</v>
      </c>
      <c r="H46" s="18" t="str">
        <f t="shared" si="15"/>
        <v>1</v>
      </c>
    </row>
    <row r="47" spans="1:8" ht="15.75">
      <c r="A47" s="2" t="s">
        <v>11</v>
      </c>
      <c r="B47" s="20" t="s">
        <v>35</v>
      </c>
      <c r="C47" s="18">
        <f>'PDRB JATIM'!I11*(('PDRB JATIM'!J11/'PDRB JATIM'!I11)-('PDRB JATIM'!$J$12/'PDRB JATIM'!$I$12))</f>
        <v>-1788.1110381498247</v>
      </c>
      <c r="D47" s="2" t="str">
        <f t="shared" si="12"/>
        <v>&lt;</v>
      </c>
      <c r="E47" s="2" t="str">
        <f t="shared" si="13"/>
        <v>0</v>
      </c>
      <c r="F47" s="18">
        <f>'PDRB PASURUAN'!J11*(('PDRB JATIM'!K11/'PDRB JATIM'!J11)-('PDRB JATIM'!$K$12/'PDRB JATIM'!$J$12))</f>
        <v>-9528.4167021402664</v>
      </c>
      <c r="G47" s="18" t="str">
        <f t="shared" si="14"/>
        <v>&lt;</v>
      </c>
      <c r="H47" s="18" t="str">
        <f t="shared" si="15"/>
        <v>0</v>
      </c>
    </row>
    <row r="50" spans="1:8">
      <c r="A50" s="2" t="s">
        <v>1</v>
      </c>
      <c r="B50" s="2" t="s">
        <v>2</v>
      </c>
      <c r="C50" s="2" t="s">
        <v>19</v>
      </c>
      <c r="D50" s="2" t="s">
        <v>15</v>
      </c>
      <c r="E50" s="2" t="s">
        <v>22</v>
      </c>
      <c r="F50" s="2" t="s">
        <v>68</v>
      </c>
      <c r="G50" s="2" t="s">
        <v>15</v>
      </c>
      <c r="H50" s="2" t="s">
        <v>22</v>
      </c>
    </row>
    <row r="51" spans="1:8" ht="15.75">
      <c r="A51" s="2" t="s">
        <v>3</v>
      </c>
      <c r="B51" s="19" t="s">
        <v>27</v>
      </c>
      <c r="C51" s="18">
        <f>'PDRB PASURUAN'!K3*(('PDRB JATIM'!L3/'PDRB JATIM'!K3)-('PDRB JATIM'!$L$12/'PDRB JATIM'!$K$12))</f>
        <v>-257487.86676704942</v>
      </c>
      <c r="D51" s="2" t="str">
        <f>IF(C51&lt;0,"&lt;","&gt;")</f>
        <v>&lt;</v>
      </c>
      <c r="E51" s="2" t="str">
        <f>IF(C51&lt;0,"0","1")</f>
        <v>0</v>
      </c>
      <c r="F51" s="18">
        <f>'PDRB PASURUAN'!L3*(('PDRB JATIM'!M3/'PDRB JATIM'!L3)-('PDRB JATIM'!$L$12/'PDRB JATIM'!$M$12))</f>
        <v>-86740.497556099232</v>
      </c>
      <c r="G51" s="2" t="str">
        <f>IF(F51&lt;0,"&lt;","&gt;")</f>
        <v>&lt;</v>
      </c>
      <c r="H51" s="2" t="str">
        <f t="shared" ref="H51:H59" si="16">IF(F51&lt;0,"0","1")</f>
        <v>0</v>
      </c>
    </row>
    <row r="52" spans="1:8" ht="15.75">
      <c r="A52" s="2" t="s">
        <v>4</v>
      </c>
      <c r="B52" s="20" t="s">
        <v>28</v>
      </c>
      <c r="C52" s="18">
        <f>'PDRB PASURUAN'!K4*(('PDRB JATIM'!L4/'PDRB JATIM'!K4)-('PDRB JATIM'!$L$12/'PDRB JATIM'!$K$12))</f>
        <v>-20698.372680015331</v>
      </c>
      <c r="D52" s="2" t="str">
        <f t="shared" ref="D52:D59" si="17">IF(C52&lt;0,"&lt;","&gt;")</f>
        <v>&lt;</v>
      </c>
      <c r="E52" s="2" t="str">
        <f t="shared" ref="E52:E59" si="18">IF(C52&lt;0,"0","1")</f>
        <v>0</v>
      </c>
      <c r="F52" s="18">
        <f>'PDRB PASURUAN'!L4*(('PDRB JATIM'!M4/'PDRB JATIM'!L4)-('PDRB JATIM'!$L$12/'PDRB JATIM'!$M$12))</f>
        <v>-34256.068621505816</v>
      </c>
      <c r="G52" s="2" t="str">
        <f>IF(F52&lt;0,"&lt;","&gt;")</f>
        <v>&lt;</v>
      </c>
      <c r="H52" s="2" t="str">
        <f t="shared" si="16"/>
        <v>0</v>
      </c>
    </row>
    <row r="53" spans="1:8" ht="15.75">
      <c r="A53" s="2" t="s">
        <v>5</v>
      </c>
      <c r="B53" s="20" t="s">
        <v>29</v>
      </c>
      <c r="C53" s="18">
        <f>'PDRB PASURUAN'!K5*(('PDRB JATIM'!L5/'PDRB JATIM'!K5)-('PDRB JATIM'!$L$12/'PDRB JATIM'!$K$12))</f>
        <v>772356.69916479464</v>
      </c>
      <c r="D53" s="2" t="str">
        <f t="shared" si="17"/>
        <v>&gt;</v>
      </c>
      <c r="E53" s="2" t="str">
        <f t="shared" si="18"/>
        <v>1</v>
      </c>
      <c r="F53" s="18">
        <f>'PDRB PASURUAN'!L5*(('PDRB JATIM'!M5/'PDRB JATIM'!L5)-('PDRB JATIM'!$L$12/'PDRB JATIM'!$M$12))</f>
        <v>-2813683.4391937619</v>
      </c>
      <c r="G53" s="2" t="str">
        <f>IF(F53&lt;0,"&lt;","&gt;")</f>
        <v>&lt;</v>
      </c>
      <c r="H53" s="2" t="str">
        <f t="shared" si="16"/>
        <v>0</v>
      </c>
    </row>
    <row r="54" spans="1:8" ht="15.75">
      <c r="A54" s="2" t="s">
        <v>6</v>
      </c>
      <c r="B54" s="20" t="s">
        <v>30</v>
      </c>
      <c r="C54" s="18">
        <f>'PDRB PASURUAN'!K6*(('PDRB JATIM'!L6/'PDRB JATIM'!K6)-('PDRB JATIM'!$L$12/'PDRB JATIM'!$K$12))</f>
        <v>-26347.290218286667</v>
      </c>
      <c r="D54" s="2" t="str">
        <f t="shared" si="17"/>
        <v>&lt;</v>
      </c>
      <c r="E54" s="2" t="str">
        <f t="shared" si="18"/>
        <v>0</v>
      </c>
      <c r="F54" s="18">
        <f>'PDRB PASURUAN'!L6*(('PDRB JATIM'!M6/'PDRB JATIM'!L6)-('PDRB JATIM'!$L$12/'PDRB JATIM'!$M$12))</f>
        <v>-23955.410234905048</v>
      </c>
      <c r="G54" s="2" t="str">
        <f>IF(F54&lt;0,"&lt;","&gt;")</f>
        <v>&lt;</v>
      </c>
      <c r="H54" s="2" t="str">
        <f t="shared" si="16"/>
        <v>0</v>
      </c>
    </row>
    <row r="55" spans="1:8" ht="15.75">
      <c r="A55" s="2" t="s">
        <v>7</v>
      </c>
      <c r="B55" s="20" t="s">
        <v>31</v>
      </c>
      <c r="C55" s="18">
        <f>'PDRB PASURUAN'!K7*(('PDRB JATIM'!L7/'PDRB JATIM'!K7)-('PDRB JATIM'!$L$12/'PDRB JATIM'!$K$12))</f>
        <v>43657.200869818873</v>
      </c>
      <c r="D55" s="2" t="str">
        <f t="shared" si="17"/>
        <v>&gt;</v>
      </c>
      <c r="E55" s="2" t="str">
        <f t="shared" si="18"/>
        <v>1</v>
      </c>
      <c r="F55" s="18">
        <f>'PDRB PASURUAN'!L7*(('PDRB JATIM'!M7/'PDRB JATIM'!L7)-('PDRB JATIM'!$L$12/'PDRB JATIM'!$M$12))</f>
        <v>-718816.0869364742</v>
      </c>
      <c r="G55" s="2" t="str">
        <f t="shared" ref="G55" si="19">IF(F55&lt;0,"&lt;","&gt;")</f>
        <v>&lt;</v>
      </c>
      <c r="H55" s="2" t="str">
        <f t="shared" si="16"/>
        <v>0</v>
      </c>
    </row>
    <row r="56" spans="1:8" ht="15.75">
      <c r="A56" s="2" t="s">
        <v>8</v>
      </c>
      <c r="B56" s="20" t="s">
        <v>32</v>
      </c>
      <c r="C56" s="18">
        <f>'PDRB PASURUAN'!K8*(('PDRB JATIM'!L8/'PDRB JATIM'!K8)-('PDRB JATIM'!$L$12/'PDRB JATIM'!$K$12))</f>
        <v>114889.83690325136</v>
      </c>
      <c r="D56" s="2" t="str">
        <f t="shared" si="17"/>
        <v>&gt;</v>
      </c>
      <c r="E56" s="2" t="str">
        <f t="shared" si="18"/>
        <v>1</v>
      </c>
      <c r="F56" s="18">
        <f>'PDRB PASURUAN'!L8*(('PDRB JATIM'!M8/'PDRB JATIM'!L8)-('PDRB JATIM'!$L$12/'PDRB JATIM'!$M$12))</f>
        <v>-1312289.4687437252</v>
      </c>
      <c r="G56" s="2" t="str">
        <f>IF(F56&lt;0,"&lt;","&gt;")</f>
        <v>&lt;</v>
      </c>
      <c r="H56" s="2" t="str">
        <f t="shared" si="16"/>
        <v>0</v>
      </c>
    </row>
    <row r="57" spans="1:8" ht="15.75">
      <c r="A57" s="2" t="s">
        <v>9</v>
      </c>
      <c r="B57" s="20" t="s">
        <v>33</v>
      </c>
      <c r="C57" s="18">
        <f>'PDRB PASURUAN'!K9*(('PDRB JATIM'!L9/'PDRB JATIM'!K9)-('PDRB JATIM'!$L$12/'PDRB JATIM'!$K$12))</f>
        <v>24135.486900708882</v>
      </c>
      <c r="D57" s="2" t="str">
        <f t="shared" si="17"/>
        <v>&gt;</v>
      </c>
      <c r="E57" s="2" t="str">
        <f t="shared" si="18"/>
        <v>1</v>
      </c>
      <c r="F57" s="18">
        <f>'PDRB PASURUAN'!L9*(('PDRB JATIM'!M9/'PDRB JATIM'!L9)-('PDRB JATIM'!$L$12/'PDRB JATIM'!$M$12))</f>
        <v>15701.99408409677</v>
      </c>
      <c r="G57" s="2" t="str">
        <f>IF(F57&lt;0,"&lt;","&gt;")</f>
        <v>&gt;</v>
      </c>
      <c r="H57" s="2" t="str">
        <f t="shared" si="16"/>
        <v>1</v>
      </c>
    </row>
    <row r="58" spans="1:8" ht="15.75">
      <c r="A58" s="2" t="s">
        <v>10</v>
      </c>
      <c r="B58" s="20" t="s">
        <v>34</v>
      </c>
      <c r="C58" s="18">
        <f>'PDRB PASURUAN'!K10*(('PDRB JATIM'!L10/'PDRB JATIM'!K10)-('PDRB JATIM'!$L$12/'PDRB JATIM'!$K$12))</f>
        <v>-7760.690914261495</v>
      </c>
      <c r="D58" s="2" t="str">
        <f t="shared" si="17"/>
        <v>&lt;</v>
      </c>
      <c r="E58" s="2" t="str">
        <f t="shared" si="18"/>
        <v>0</v>
      </c>
      <c r="F58" s="18">
        <f>'PDRB PASURUAN'!L10*(('PDRB JATIM'!M10/'PDRB JATIM'!L10)-('PDRB JATIM'!$L$12/'PDRB JATIM'!$M$12))</f>
        <v>-36382.124896232126</v>
      </c>
      <c r="G58" s="2" t="str">
        <f>IF(F58&lt;0,"&lt;","&gt;")</f>
        <v>&lt;</v>
      </c>
      <c r="H58" s="2" t="str">
        <f t="shared" si="16"/>
        <v>0</v>
      </c>
    </row>
    <row r="59" spans="1:8" ht="15.75">
      <c r="A59" s="2" t="s">
        <v>11</v>
      </c>
      <c r="B59" s="20" t="s">
        <v>35</v>
      </c>
      <c r="C59" s="18">
        <f>'PDRB PASURUAN'!K11*(('PDRB JATIM'!L11/'PDRB JATIM'!K11)-('PDRB JATIM'!$L$12/'PDRB JATIM'!$K$12))</f>
        <v>12871.321001394057</v>
      </c>
      <c r="D59" s="2" t="str">
        <f t="shared" si="17"/>
        <v>&gt;</v>
      </c>
      <c r="E59" s="2" t="str">
        <f t="shared" si="18"/>
        <v>1</v>
      </c>
      <c r="F59" s="18">
        <f>'PDRB PASURUAN'!L11*(('PDRB JATIM'!M11/'PDRB JATIM'!L11)-('PDRB JATIM'!$L$12/'PDRB JATIM'!$M$12))</f>
        <v>-94061.636563340973</v>
      </c>
      <c r="G59" s="2" t="str">
        <f>IF(F59&lt;0,"&lt;","&gt;")</f>
        <v>&lt;</v>
      </c>
      <c r="H59" s="2" t="str">
        <f t="shared" si="16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opLeftCell="A37" workbookViewId="0">
      <selection activeCell="C51" sqref="C51"/>
    </sheetView>
  </sheetViews>
  <sheetFormatPr defaultRowHeight="15"/>
  <cols>
    <col min="2" max="2" width="58.28515625" customWidth="1"/>
    <col min="3" max="3" width="11.7109375" customWidth="1"/>
    <col min="6" max="6" width="12.28515625" bestFit="1" customWidth="1"/>
  </cols>
  <sheetData>
    <row r="2" spans="1:8">
      <c r="A2" s="1" t="s">
        <v>1</v>
      </c>
      <c r="B2" s="1" t="s">
        <v>2</v>
      </c>
      <c r="C2" s="4" t="s">
        <v>44</v>
      </c>
      <c r="D2" s="4" t="s">
        <v>15</v>
      </c>
      <c r="E2" s="4" t="s">
        <v>22</v>
      </c>
      <c r="F2" s="4" t="s">
        <v>38</v>
      </c>
      <c r="G2" s="4" t="s">
        <v>15</v>
      </c>
      <c r="H2" s="4" t="s">
        <v>22</v>
      </c>
    </row>
    <row r="3" spans="1:8" ht="15.75">
      <c r="A3" s="1" t="s">
        <v>3</v>
      </c>
      <c r="B3" s="19" t="s">
        <v>27</v>
      </c>
      <c r="C3" s="12">
        <f>'PDRB PASURUAN'!C3*(('PDRB PASURUAN'!D3/'PDRB PASURUAN'!C3)-('PDRB JATIM'!D3/'PDRB JATIM'!C3))</f>
        <v>41276.076694710711</v>
      </c>
      <c r="D3" s="4" t="str">
        <f>IF(C3&lt;0,"&lt;","&gt;")</f>
        <v>&gt;</v>
      </c>
      <c r="E3" s="4" t="str">
        <f>IF(C3&lt;0,"0","1")</f>
        <v>1</v>
      </c>
      <c r="F3" s="12">
        <f>'PDRB PASURUAN'!D3*(('PDRB PASURUAN'!E3/'PDRB PASURUAN'!D3)-('PDRB JATIM'!E3/'PDRB JATIM'!D3))</f>
        <v>7920.7079969875731</v>
      </c>
      <c r="G3" s="4" t="str">
        <f>IF(F3&lt;0,"&lt;","&gt;")</f>
        <v>&gt;</v>
      </c>
      <c r="H3" s="4" t="str">
        <f>IF(F3&lt;0,"0","1")</f>
        <v>1</v>
      </c>
    </row>
    <row r="4" spans="1:8" ht="15.75">
      <c r="A4" s="1" t="s">
        <v>4</v>
      </c>
      <c r="B4" s="20" t="s">
        <v>28</v>
      </c>
      <c r="C4" s="12">
        <f>'PDRB PASURUAN'!C4*(('PDRB PASURUAN'!D4/'PDRB PASURUAN'!C4)-('PDRB JATIM'!D4/'PDRB JATIM'!C4))</f>
        <v>-20231.914630886884</v>
      </c>
      <c r="D4" s="4" t="str">
        <f t="shared" ref="D4:D11" si="0">IF(C4&lt;0,"&lt;","&gt;")</f>
        <v>&lt;</v>
      </c>
      <c r="E4" s="4" t="str">
        <f t="shared" ref="E4:E11" si="1">IF(C4&lt;0,"0","1")</f>
        <v>0</v>
      </c>
      <c r="F4" s="12">
        <f>'PDRB PASURUAN'!D4*(('PDRB PASURUAN'!E4/'PDRB PASURUAN'!D4)-('PDRB JATIM'!E4/'PDRB JATIM'!D4))</f>
        <v>3036.7729964834753</v>
      </c>
      <c r="G4" s="4" t="str">
        <f t="shared" ref="G4:G11" si="2">IF(F4&lt;0,"&lt;","&gt;")</f>
        <v>&gt;</v>
      </c>
      <c r="H4" s="4" t="str">
        <f t="shared" ref="H4:H11" si="3">IF(F4&lt;0,"0","1")</f>
        <v>1</v>
      </c>
    </row>
    <row r="5" spans="1:8" ht="15.75">
      <c r="A5" s="1" t="s">
        <v>5</v>
      </c>
      <c r="B5" s="20" t="s">
        <v>29</v>
      </c>
      <c r="C5" s="12">
        <f>'PDRB PASURUAN'!C5*(('PDRB PASURUAN'!D5/'PDRB PASURUAN'!C5)-('PDRB JATIM'!D5/'PDRB JATIM'!C5))</f>
        <v>778079.97398254706</v>
      </c>
      <c r="D5" s="4" t="str">
        <f t="shared" si="0"/>
        <v>&gt;</v>
      </c>
      <c r="E5" s="4" t="str">
        <f t="shared" si="1"/>
        <v>1</v>
      </c>
      <c r="F5" s="37">
        <f>'PDRB PASURUAN'!D5*(('PDRB PASURUAN'!E5/'PDRB PASURUAN'!D5)-('PDRB JATIM'!E5/'PDRB JATIM'!D5))</f>
        <v>650098.00497257768</v>
      </c>
      <c r="G5" s="4" t="str">
        <f t="shared" si="2"/>
        <v>&gt;</v>
      </c>
      <c r="H5" s="4" t="str">
        <f t="shared" si="3"/>
        <v>1</v>
      </c>
    </row>
    <row r="6" spans="1:8" ht="15.75">
      <c r="A6" s="1" t="s">
        <v>6</v>
      </c>
      <c r="B6" s="20" t="s">
        <v>30</v>
      </c>
      <c r="C6" s="12">
        <f>'PDRB PASURUAN'!C6*(('PDRB PASURUAN'!D6/'PDRB PASURUAN'!C6)-('PDRB JATIM'!D6/'PDRB JATIM'!C6))</f>
        <v>-41144.298992058437</v>
      </c>
      <c r="D6" s="4" t="str">
        <f t="shared" si="0"/>
        <v>&lt;</v>
      </c>
      <c r="E6" s="4" t="str">
        <f t="shared" si="1"/>
        <v>0</v>
      </c>
      <c r="F6" s="4">
        <f>'PDRB PASURUAN'!D6*(('PDRB PASURUAN'!E6/'PDRB PASURUAN'!D6)-('PDRB JATIM'!E6/'PDRB JATIM'!D6))</f>
        <v>-69174.688863362317</v>
      </c>
      <c r="G6" s="4" t="str">
        <f t="shared" si="2"/>
        <v>&lt;</v>
      </c>
      <c r="H6" s="4" t="str">
        <f t="shared" si="3"/>
        <v>0</v>
      </c>
    </row>
    <row r="7" spans="1:8" ht="15.75">
      <c r="A7" s="1" t="s">
        <v>7</v>
      </c>
      <c r="B7" s="20" t="s">
        <v>31</v>
      </c>
      <c r="C7" s="12">
        <f>'PDRB PASURUAN'!C7*(('PDRB PASURUAN'!D7/'PDRB PASURUAN'!C7)-('PDRB JATIM'!D7/'PDRB JATIM'!C7))</f>
        <v>78927.247467030509</v>
      </c>
      <c r="D7" s="4" t="str">
        <f t="shared" si="0"/>
        <v>&gt;</v>
      </c>
      <c r="E7" s="4" t="str">
        <f t="shared" si="1"/>
        <v>1</v>
      </c>
      <c r="F7" s="4">
        <f>'PDRB PASURUAN'!D7*(('PDRB PASURUAN'!E7/'PDRB PASURUAN'!D7)-('PDRB JATIM'!E7/'PDRB JATIM'!D7))</f>
        <v>-21305.410973282178</v>
      </c>
      <c r="G7" s="4" t="str">
        <f t="shared" si="2"/>
        <v>&lt;</v>
      </c>
      <c r="H7" s="4" t="str">
        <f t="shared" si="3"/>
        <v>0</v>
      </c>
    </row>
    <row r="8" spans="1:8" ht="15.75">
      <c r="A8" s="1" t="s">
        <v>8</v>
      </c>
      <c r="B8" s="20" t="s">
        <v>32</v>
      </c>
      <c r="C8" s="12">
        <f>'PDRB PASURUAN'!C8*(('PDRB PASURUAN'!D8/'PDRB PASURUAN'!C8)-('PDRB JATIM'!D8/'PDRB JATIM'!C8))</f>
        <v>-123698.79587735358</v>
      </c>
      <c r="D8" s="4" t="str">
        <f t="shared" si="0"/>
        <v>&lt;</v>
      </c>
      <c r="E8" s="4" t="str">
        <f t="shared" si="1"/>
        <v>0</v>
      </c>
      <c r="F8" s="4">
        <f>'PDRB PASURUAN'!D8*(('PDRB PASURUAN'!E8/'PDRB PASURUAN'!D8)-('PDRB JATIM'!E8/'PDRB JATIM'!D8))</f>
        <v>-99120.008338397369</v>
      </c>
      <c r="G8" s="4" t="str">
        <f t="shared" si="2"/>
        <v>&lt;</v>
      </c>
      <c r="H8" s="4" t="str">
        <f t="shared" si="3"/>
        <v>0</v>
      </c>
    </row>
    <row r="9" spans="1:8" ht="15.75">
      <c r="A9" s="1" t="s">
        <v>9</v>
      </c>
      <c r="B9" s="20" t="s">
        <v>33</v>
      </c>
      <c r="C9" s="12">
        <f>'PDRB PASURUAN'!C9*(('PDRB PASURUAN'!D9/'PDRB PASURUAN'!C9)-('PDRB JATIM'!D9/'PDRB JATIM'!C9))</f>
        <v>-8274.0291596970092</v>
      </c>
      <c r="D9" s="4" t="str">
        <f t="shared" si="0"/>
        <v>&lt;</v>
      </c>
      <c r="E9" s="4" t="str">
        <f t="shared" si="1"/>
        <v>0</v>
      </c>
      <c r="F9" s="4">
        <f>'PDRB PASURUAN'!D9*(('PDRB PASURUAN'!E9/'PDRB PASURUAN'!D9)-('PDRB JATIM'!E9/'PDRB JATIM'!D9))</f>
        <v>24170.254149358418</v>
      </c>
      <c r="G9" s="4" t="str">
        <f t="shared" si="2"/>
        <v>&gt;</v>
      </c>
      <c r="H9" s="4" t="str">
        <f t="shared" si="3"/>
        <v>1</v>
      </c>
    </row>
    <row r="10" spans="1:8" ht="15.75">
      <c r="A10" s="1" t="s">
        <v>10</v>
      </c>
      <c r="B10" s="20" t="s">
        <v>34</v>
      </c>
      <c r="C10" s="12">
        <f>'PDRB PASURUAN'!C10*(('PDRB PASURUAN'!D10/'PDRB PASURUAN'!C10)-('PDRB JATIM'!D10/'PDRB JATIM'!C10))</f>
        <v>12069.438145398919</v>
      </c>
      <c r="D10" s="4" t="str">
        <f t="shared" si="0"/>
        <v>&gt;</v>
      </c>
      <c r="E10" s="4" t="str">
        <f t="shared" si="1"/>
        <v>1</v>
      </c>
      <c r="F10" s="4">
        <f>'PDRB PASURUAN'!D10*(('PDRB PASURUAN'!E10/'PDRB PASURUAN'!D10)-('PDRB JATIM'!E10/'PDRB JATIM'!D10))</f>
        <v>8750.6744453259871</v>
      </c>
      <c r="G10" s="4" t="str">
        <f t="shared" si="2"/>
        <v>&gt;</v>
      </c>
      <c r="H10" s="4" t="str">
        <f t="shared" si="3"/>
        <v>1</v>
      </c>
    </row>
    <row r="11" spans="1:8" ht="15.75">
      <c r="A11" s="1" t="s">
        <v>11</v>
      </c>
      <c r="B11" s="20" t="s">
        <v>35</v>
      </c>
      <c r="C11" s="12">
        <f>'PDRB PASURUAN'!C11*(('PDRB PASURUAN'!D11/'PDRB PASURUAN'!C11)-('PDRB JATIM'!D11/'PDRB JATIM'!C11))</f>
        <v>-27685.70424594323</v>
      </c>
      <c r="D11" s="4" t="str">
        <f t="shared" si="0"/>
        <v>&lt;</v>
      </c>
      <c r="E11" s="4" t="str">
        <f t="shared" si="1"/>
        <v>0</v>
      </c>
      <c r="F11" s="4">
        <f>'PDRB PASURUAN'!D11*(('PDRB PASURUAN'!E11/'PDRB PASURUAN'!D11)-('PDRB JATIM'!E11/'PDRB JATIM'!D11))</f>
        <v>-32383.929301760458</v>
      </c>
      <c r="G11" s="4" t="str">
        <f t="shared" si="2"/>
        <v>&lt;</v>
      </c>
      <c r="H11" s="4" t="str">
        <f t="shared" si="3"/>
        <v>0</v>
      </c>
    </row>
    <row r="14" spans="1:8">
      <c r="A14" s="1" t="s">
        <v>1</v>
      </c>
      <c r="B14" s="1" t="s">
        <v>2</v>
      </c>
      <c r="C14" s="4" t="s">
        <v>39</v>
      </c>
      <c r="D14" s="4" t="s">
        <v>15</v>
      </c>
      <c r="E14" s="4" t="s">
        <v>22</v>
      </c>
      <c r="F14" s="4" t="s">
        <v>26</v>
      </c>
      <c r="G14" s="4" t="s">
        <v>15</v>
      </c>
      <c r="H14" s="4" t="s">
        <v>22</v>
      </c>
    </row>
    <row r="15" spans="1:8" ht="15.75">
      <c r="A15" s="1" t="s">
        <v>3</v>
      </c>
      <c r="B15" s="19" t="s">
        <v>27</v>
      </c>
      <c r="C15" s="12">
        <f>'PDRB PASURUAN'!E3*(('PDRB PASURUAN'!F3/'PDRB PASURUAN'!E3)-('PDRB JATIM'!E3/'PDRB JATIM'!F3))</f>
        <v>280627.11822119553</v>
      </c>
      <c r="D15" s="4" t="str">
        <f>IF(C15&lt;0,"&lt;","&gt;")</f>
        <v>&gt;</v>
      </c>
      <c r="E15" s="4" t="str">
        <f>IF(C15&lt;0,"0","1")</f>
        <v>1</v>
      </c>
      <c r="F15" s="12">
        <f>'PDRB PASURUAN'!F3*(('PDRB PASURUAN'!G3/'PDRB PASURUAN'!F3)-('PDRB JATIM'!G3/'PDRB JATIM'!F3))</f>
        <v>376.71234379408907</v>
      </c>
      <c r="G15" s="12" t="str">
        <f>IF(F15&lt;0,"&lt;","&gt;")</f>
        <v>&gt;</v>
      </c>
      <c r="H15" s="12" t="str">
        <f>IF(F15&lt;0,"0","1")</f>
        <v>1</v>
      </c>
    </row>
    <row r="16" spans="1:8" ht="15.75">
      <c r="A16" s="1" t="s">
        <v>4</v>
      </c>
      <c r="B16" s="20" t="s">
        <v>28</v>
      </c>
      <c r="C16" s="12">
        <f>'PDRB PASURUAN'!E4*(('PDRB PASURUAN'!F4/'PDRB PASURUAN'!E4)-('PDRB JATIM'!E4/'PDRB JATIM'!F4))</f>
        <v>13254.914416847276</v>
      </c>
      <c r="D16" s="4" t="str">
        <f t="shared" ref="D16:D23" si="4">IF(C16&lt;0,"&lt;","&gt;")</f>
        <v>&gt;</v>
      </c>
      <c r="E16" s="4" t="str">
        <f t="shared" ref="E16:E23" si="5">IF(C16&lt;0,"0","1")</f>
        <v>1</v>
      </c>
      <c r="F16" s="12">
        <f>'PDRB PASURUAN'!F4*(('PDRB PASURUAN'!G4/'PDRB PASURUAN'!F4)-('PDRB JATIM'!G4/'PDRB JATIM'!F4))</f>
        <v>-6303.3210666495834</v>
      </c>
      <c r="G16" s="12" t="str">
        <f t="shared" ref="G16:G23" si="6">IF(F16&lt;0,"&lt;","&gt;")</f>
        <v>&lt;</v>
      </c>
      <c r="H16" s="12" t="str">
        <f t="shared" ref="H16:H23" si="7">IF(F16&lt;0,"0","1")</f>
        <v>0</v>
      </c>
    </row>
    <row r="17" spans="1:8" ht="15.75">
      <c r="A17" s="1" t="s">
        <v>5</v>
      </c>
      <c r="B17" s="20" t="s">
        <v>29</v>
      </c>
      <c r="C17" s="12">
        <f>'PDRB PASURUAN'!E5*(('PDRB PASURUAN'!F5/'PDRB PASURUAN'!E5)-('PDRB JATIM'!E5/'PDRB JATIM'!F5))</f>
        <v>5055306.7812502459</v>
      </c>
      <c r="D17" s="4" t="str">
        <f t="shared" si="4"/>
        <v>&gt;</v>
      </c>
      <c r="E17" s="4" t="str">
        <f t="shared" si="5"/>
        <v>1</v>
      </c>
      <c r="F17" s="12">
        <f>'PDRB PASURUAN'!F5*(('PDRB PASURUAN'!G5/'PDRB PASURUAN'!F5)-('PDRB JATIM'!G5/'PDRB JATIM'!F5))</f>
        <v>207117.98550015767</v>
      </c>
      <c r="G17" s="12" t="str">
        <f t="shared" si="6"/>
        <v>&gt;</v>
      </c>
      <c r="H17" s="12" t="str">
        <f t="shared" si="7"/>
        <v>1</v>
      </c>
    </row>
    <row r="18" spans="1:8" ht="15.75">
      <c r="A18" s="1" t="s">
        <v>6</v>
      </c>
      <c r="B18" s="20" t="s">
        <v>30</v>
      </c>
      <c r="C18" s="12">
        <f>'PDRB PASURUAN'!E6*(('PDRB PASURUAN'!F6/'PDRB PASURUAN'!E6)-('PDRB JATIM'!E6/'PDRB JATIM'!F6))</f>
        <v>37363.856807779419</v>
      </c>
      <c r="D18" s="4" t="str">
        <f t="shared" si="4"/>
        <v>&gt;</v>
      </c>
      <c r="E18" s="4" t="str">
        <f t="shared" si="5"/>
        <v>1</v>
      </c>
      <c r="F18" s="12">
        <f>'PDRB PASURUAN'!F6*(('PDRB PASURUAN'!G6/'PDRB PASURUAN'!F6)-('PDRB JATIM'!G6/'PDRB JATIM'!F6))</f>
        <v>20884.275051570774</v>
      </c>
      <c r="G18" s="12" t="str">
        <f t="shared" si="6"/>
        <v>&gt;</v>
      </c>
      <c r="H18" s="12" t="str">
        <f t="shared" si="7"/>
        <v>1</v>
      </c>
    </row>
    <row r="19" spans="1:8" ht="15.75">
      <c r="A19" s="1" t="s">
        <v>7</v>
      </c>
      <c r="B19" s="20" t="s">
        <v>31</v>
      </c>
      <c r="C19" s="12">
        <f>'PDRB PASURUAN'!E7*(('PDRB PASURUAN'!F7/'PDRB PASURUAN'!E7)-('PDRB JATIM'!E7/'PDRB JATIM'!F7))</f>
        <v>1443224.8205353981</v>
      </c>
      <c r="D19" s="4" t="str">
        <f t="shared" si="4"/>
        <v>&gt;</v>
      </c>
      <c r="E19" s="4" t="str">
        <f t="shared" si="5"/>
        <v>1</v>
      </c>
      <c r="F19" s="12">
        <f>'PDRB PASURUAN'!F7*(('PDRB PASURUAN'!G7/'PDRB PASURUAN'!F7)-('PDRB JATIM'!G7/'PDRB JATIM'!F7))</f>
        <v>-11433.933558080633</v>
      </c>
      <c r="G19" s="12" t="str">
        <f t="shared" si="6"/>
        <v>&lt;</v>
      </c>
      <c r="H19" s="12" t="str">
        <f t="shared" si="7"/>
        <v>0</v>
      </c>
    </row>
    <row r="20" spans="1:8" ht="15.75">
      <c r="A20" s="1" t="s">
        <v>8</v>
      </c>
      <c r="B20" s="20" t="s">
        <v>32</v>
      </c>
      <c r="C20" s="12">
        <f>'PDRB PASURUAN'!E8*(('PDRB PASURUAN'!F8/'PDRB PASURUAN'!E8)-('PDRB JATIM'!E8/'PDRB JATIM'!F8))</f>
        <v>1099618.053600589</v>
      </c>
      <c r="D20" s="4" t="str">
        <f t="shared" si="4"/>
        <v>&gt;</v>
      </c>
      <c r="E20" s="4" t="str">
        <f t="shared" si="5"/>
        <v>1</v>
      </c>
      <c r="F20" s="12">
        <f>'PDRB PASURUAN'!F8*(('PDRB PASURUAN'!G8/'PDRB PASURUAN'!F8)-('PDRB JATIM'!G8/'PDRB JATIM'!F8))</f>
        <v>-43167.790657622754</v>
      </c>
      <c r="G20" s="12" t="str">
        <f t="shared" si="6"/>
        <v>&lt;</v>
      </c>
      <c r="H20" s="12" t="str">
        <f t="shared" si="7"/>
        <v>0</v>
      </c>
    </row>
    <row r="21" spans="1:8" ht="15.75">
      <c r="A21" s="1" t="s">
        <v>9</v>
      </c>
      <c r="B21" s="20" t="s">
        <v>33</v>
      </c>
      <c r="C21" s="12">
        <f>'PDRB PASURUAN'!E9*(('PDRB PASURUAN'!F9/'PDRB PASURUAN'!E9)-('PDRB JATIM'!E9/'PDRB JATIM'!F9))</f>
        <v>548570.87453034846</v>
      </c>
      <c r="D21" s="4" t="str">
        <f t="shared" si="4"/>
        <v>&gt;</v>
      </c>
      <c r="E21" s="4" t="str">
        <f t="shared" si="5"/>
        <v>1</v>
      </c>
      <c r="F21" s="12">
        <f>'PDRB PASURUAN'!F9*(('PDRB PASURUAN'!G9/'PDRB PASURUAN'!F9)-('PDRB JATIM'!G9/'PDRB JATIM'!F9))</f>
        <v>-24314.823913158438</v>
      </c>
      <c r="G21" s="12" t="str">
        <f t="shared" si="6"/>
        <v>&lt;</v>
      </c>
      <c r="H21" s="12" t="str">
        <f t="shared" si="7"/>
        <v>0</v>
      </c>
    </row>
    <row r="22" spans="1:8" ht="15.75">
      <c r="A22" s="1" t="s">
        <v>10</v>
      </c>
      <c r="B22" s="20" t="s">
        <v>34</v>
      </c>
      <c r="C22" s="12">
        <f>'PDRB PASURUAN'!E10*(('PDRB PASURUAN'!F10/'PDRB PASURUAN'!E10)-('PDRB JATIM'!E10/'PDRB JATIM'!F10))</f>
        <v>237386.91472894049</v>
      </c>
      <c r="D22" s="4" t="str">
        <f t="shared" si="4"/>
        <v>&gt;</v>
      </c>
      <c r="E22" s="4" t="str">
        <f t="shared" si="5"/>
        <v>1</v>
      </c>
      <c r="F22" s="12">
        <f>'PDRB PASURUAN'!F10*(('PDRB PASURUAN'!G10/'PDRB PASURUAN'!F10)-('PDRB JATIM'!G10/'PDRB JATIM'!F10))</f>
        <v>-10671.914469104067</v>
      </c>
      <c r="G22" s="12" t="str">
        <f t="shared" si="6"/>
        <v>&lt;</v>
      </c>
      <c r="H22" s="12" t="str">
        <f t="shared" si="7"/>
        <v>0</v>
      </c>
    </row>
    <row r="23" spans="1:8" ht="15.75">
      <c r="A23" s="1" t="s">
        <v>11</v>
      </c>
      <c r="B23" s="20" t="s">
        <v>35</v>
      </c>
      <c r="C23" s="12">
        <f>'PDRB PASURUAN'!E11*(('PDRB PASURUAN'!F11/'PDRB PASURUAN'!E11)-('PDRB JATIM'!E11/'PDRB JATIM'!F11))</f>
        <v>204361.5653890495</v>
      </c>
      <c r="D23" s="4" t="str">
        <f t="shared" si="4"/>
        <v>&gt;</v>
      </c>
      <c r="E23" s="4" t="str">
        <f t="shared" si="5"/>
        <v>1</v>
      </c>
      <c r="F23" s="12">
        <f>'PDRB PASURUAN'!F11*(('PDRB PASURUAN'!G11/'PDRB PASURUAN'!F11)-('PDRB JATIM'!G11/'PDRB JATIM'!F11))</f>
        <v>-19577.556736329567</v>
      </c>
      <c r="G23" s="12" t="str">
        <f t="shared" si="6"/>
        <v>&lt;</v>
      </c>
      <c r="H23" s="12" t="str">
        <f t="shared" si="7"/>
        <v>0</v>
      </c>
    </row>
    <row r="26" spans="1:8">
      <c r="A26" s="1" t="s">
        <v>1</v>
      </c>
      <c r="B26" s="1" t="s">
        <v>2</v>
      </c>
      <c r="C26" s="4" t="s">
        <v>40</v>
      </c>
      <c r="D26" s="4" t="s">
        <v>15</v>
      </c>
      <c r="E26" s="4" t="s">
        <v>22</v>
      </c>
      <c r="F26" s="2" t="s">
        <v>41</v>
      </c>
      <c r="G26" s="2" t="s">
        <v>15</v>
      </c>
      <c r="H26" s="2" t="s">
        <v>22</v>
      </c>
    </row>
    <row r="27" spans="1:8" ht="15.75">
      <c r="A27" s="1" t="s">
        <v>3</v>
      </c>
      <c r="B27" s="19" t="s">
        <v>27</v>
      </c>
      <c r="C27" s="12">
        <f>'PDRB PASURUAN'!G3*(('PDRB PASURUAN'!H3/'PDRB PASURUAN'!G3)-('PDRB JATIM'!H3/'PDRB JATIM'!G3))</f>
        <v>-5364.8468682295115</v>
      </c>
      <c r="D27" s="4" t="str">
        <f>IF(C27&lt;0,"&lt;","&gt;")</f>
        <v>&lt;</v>
      </c>
      <c r="E27" s="4" t="str">
        <f>IF(C27&lt;0,"0","1")</f>
        <v>0</v>
      </c>
      <c r="F27" s="18">
        <f>'PDRB PASURUAN'!H3*(('PDRB PASURUAN'!I3/'PDRB PASURUAN'!H3)-('PDRB JATIM'!I3/'PDRB JATIM'!H3))</f>
        <v>56000.674171698229</v>
      </c>
      <c r="G27" s="2" t="str">
        <f>IF(F27&lt;0,"&lt;","&gt;")</f>
        <v>&gt;</v>
      </c>
      <c r="H27" s="2" t="str">
        <f>IF(F27&lt;0,"0","1")</f>
        <v>1</v>
      </c>
    </row>
    <row r="28" spans="1:8" ht="15.75">
      <c r="A28" s="1" t="s">
        <v>4</v>
      </c>
      <c r="B28" s="20" t="s">
        <v>28</v>
      </c>
      <c r="C28" s="12">
        <f>'PDRB PASURUAN'!G4*(('PDRB PASURUAN'!H4/'PDRB PASURUAN'!G4)-('PDRB JATIM'!H4/'PDRB JATIM'!G4))</f>
        <v>-29595.224964645175</v>
      </c>
      <c r="D28" s="4" t="str">
        <f t="shared" ref="D28:D35" si="8">IF(C28&lt;0,"&lt;","&gt;")</f>
        <v>&lt;</v>
      </c>
      <c r="E28" s="4" t="str">
        <f t="shared" ref="E28:E35" si="9">IF(C28&lt;0,"0","1")</f>
        <v>0</v>
      </c>
      <c r="F28" s="18">
        <f>'PDRB PASURUAN'!H4*(('PDRB PASURUAN'!I4/'PDRB PASURUAN'!H4)-('PDRB JATIM'!I4/'PDRB JATIM'!H4))</f>
        <v>-57082.315223237048</v>
      </c>
      <c r="G28" s="2" t="str">
        <f t="shared" ref="G28:G35" si="10">IF(F28&lt;0,"&lt;","&gt;")</f>
        <v>&lt;</v>
      </c>
      <c r="H28" s="2" t="str">
        <f t="shared" ref="H28:H35" si="11">IF(F28&lt;0,"0","1")</f>
        <v>0</v>
      </c>
    </row>
    <row r="29" spans="1:8" ht="15.75">
      <c r="A29" s="1" t="s">
        <v>5</v>
      </c>
      <c r="B29" s="20" t="s">
        <v>29</v>
      </c>
      <c r="C29" s="12">
        <f>'PDRB PASURUAN'!G5*(('PDRB PASURUAN'!H5/'PDRB PASURUAN'!G5)-('PDRB JATIM'!H5/'PDRB JATIM'!G5))</f>
        <v>395556.48758697545</v>
      </c>
      <c r="D29" s="4" t="str">
        <f t="shared" si="8"/>
        <v>&gt;</v>
      </c>
      <c r="E29" s="4" t="str">
        <f t="shared" si="9"/>
        <v>1</v>
      </c>
      <c r="F29" s="18">
        <f>'PDRB PASURUAN'!H5*(('PDRB PASURUAN'!I5/'PDRB PASURUAN'!H5)-('PDRB JATIM'!I5/'PDRB JATIM'!H5))</f>
        <v>678881.72604467103</v>
      </c>
      <c r="G29" s="2" t="str">
        <f t="shared" si="10"/>
        <v>&gt;</v>
      </c>
      <c r="H29" s="2" t="str">
        <f t="shared" si="11"/>
        <v>1</v>
      </c>
    </row>
    <row r="30" spans="1:8" ht="15.75">
      <c r="A30" s="1" t="s">
        <v>6</v>
      </c>
      <c r="B30" s="20" t="s">
        <v>30</v>
      </c>
      <c r="C30" s="12">
        <f>'PDRB PASURUAN'!G6*(('PDRB PASURUAN'!H6/'PDRB PASURUAN'!G6)-('PDRB JATIM'!H6/'PDRB JATIM'!G6))</f>
        <v>51231.469918887597</v>
      </c>
      <c r="D30" s="4" t="str">
        <f t="shared" si="8"/>
        <v>&gt;</v>
      </c>
      <c r="E30" s="4" t="str">
        <f t="shared" si="9"/>
        <v>1</v>
      </c>
      <c r="F30" s="18">
        <f>'PDRB PASURUAN'!H6*(('PDRB PASURUAN'!I6/'PDRB PASURUAN'!H6)-('PDRB JATIM'!I6/'PDRB JATIM'!H6))</f>
        <v>-8699.8484227177032</v>
      </c>
      <c r="G30" s="2" t="str">
        <f t="shared" si="10"/>
        <v>&lt;</v>
      </c>
      <c r="H30" s="2" t="str">
        <f t="shared" si="11"/>
        <v>0</v>
      </c>
    </row>
    <row r="31" spans="1:8" ht="15.75">
      <c r="A31" s="1" t="s">
        <v>7</v>
      </c>
      <c r="B31" s="20" t="s">
        <v>31</v>
      </c>
      <c r="C31" s="12">
        <f>'PDRB PASURUAN'!G7*(('PDRB PASURUAN'!H7/'PDRB PASURUAN'!G7)-('PDRB JATIM'!H7/'PDRB JATIM'!G7))</f>
        <v>-249846.17589105936</v>
      </c>
      <c r="D31" s="4" t="str">
        <f t="shared" si="8"/>
        <v>&lt;</v>
      </c>
      <c r="E31" s="4" t="str">
        <f t="shared" si="9"/>
        <v>0</v>
      </c>
      <c r="F31" s="18">
        <f>'PDRB PASURUAN'!H7*(('PDRB PASURUAN'!I7/'PDRB PASURUAN'!H7)-('PDRB JATIM'!I7/'PDRB JATIM'!H7))</f>
        <v>-364730.65331913932</v>
      </c>
      <c r="G31" s="2" t="str">
        <f t="shared" si="10"/>
        <v>&lt;</v>
      </c>
      <c r="H31" s="2" t="str">
        <f t="shared" si="11"/>
        <v>0</v>
      </c>
    </row>
    <row r="32" spans="1:8" ht="15.75">
      <c r="A32" s="1" t="s">
        <v>8</v>
      </c>
      <c r="B32" s="20" t="s">
        <v>32</v>
      </c>
      <c r="C32" s="12">
        <f>'PDRB PASURUAN'!G8*(('PDRB PASURUAN'!H8/'PDRB PASURUAN'!G8)-('PDRB JATIM'!H8/'PDRB JATIM'!G8))</f>
        <v>8259.3327971606141</v>
      </c>
      <c r="D32" s="4" t="str">
        <f t="shared" si="8"/>
        <v>&gt;</v>
      </c>
      <c r="E32" s="4" t="str">
        <f t="shared" si="9"/>
        <v>1</v>
      </c>
      <c r="F32" s="18">
        <f>'PDRB PASURUAN'!H8*(('PDRB PASURUAN'!I8/'PDRB PASURUAN'!H8)-('PDRB JATIM'!I8/'PDRB JATIM'!H8))</f>
        <v>124540.38493167414</v>
      </c>
      <c r="G32" s="2" t="str">
        <f t="shared" si="10"/>
        <v>&gt;</v>
      </c>
      <c r="H32" s="2" t="str">
        <f t="shared" si="11"/>
        <v>1</v>
      </c>
    </row>
    <row r="33" spans="1:8" ht="15.75">
      <c r="A33" s="1" t="s">
        <v>9</v>
      </c>
      <c r="B33" s="20" t="s">
        <v>33</v>
      </c>
      <c r="C33" s="12">
        <f>'PDRB PASURUAN'!G9*(('PDRB PASURUAN'!H9/'PDRB PASURUAN'!G9)-('PDRB JATIM'!H9/'PDRB JATIM'!G9))</f>
        <v>-44625.033737299869</v>
      </c>
      <c r="D33" s="4" t="str">
        <f t="shared" si="8"/>
        <v>&lt;</v>
      </c>
      <c r="E33" s="4" t="str">
        <f t="shared" si="9"/>
        <v>0</v>
      </c>
      <c r="F33" s="18">
        <f>'PDRB PASURUAN'!H9*(('PDRB PASURUAN'!I9/'PDRB PASURUAN'!H9)-('PDRB JATIM'!I9/'PDRB JATIM'!H9))</f>
        <v>39821.131837977329</v>
      </c>
      <c r="G33" s="2" t="str">
        <f t="shared" si="10"/>
        <v>&gt;</v>
      </c>
      <c r="H33" s="2" t="str">
        <f t="shared" si="11"/>
        <v>1</v>
      </c>
    </row>
    <row r="34" spans="1:8" ht="15.75">
      <c r="A34" s="1" t="s">
        <v>10</v>
      </c>
      <c r="B34" s="20" t="s">
        <v>34</v>
      </c>
      <c r="C34" s="12">
        <f>'PDRB PASURUAN'!G10*(('PDRB PASURUAN'!H10/'PDRB PASURUAN'!G10)-('PDRB JATIM'!H10/'PDRB JATIM'!G10))</f>
        <v>-13015.559027396082</v>
      </c>
      <c r="D34" s="4" t="str">
        <f t="shared" si="8"/>
        <v>&lt;</v>
      </c>
      <c r="E34" s="4" t="str">
        <f t="shared" si="9"/>
        <v>0</v>
      </c>
      <c r="F34" s="18">
        <f>'PDRB PASURUAN'!H10*(('PDRB PASURUAN'!I10/'PDRB PASURUAN'!H10)-('PDRB JATIM'!I10/'PDRB JATIM'!H10))</f>
        <v>9384.0847452753096</v>
      </c>
      <c r="G34" s="2" t="str">
        <f t="shared" si="10"/>
        <v>&gt;</v>
      </c>
      <c r="H34" s="2" t="str">
        <f t="shared" si="11"/>
        <v>1</v>
      </c>
    </row>
    <row r="35" spans="1:8" ht="15.75">
      <c r="A35" s="1" t="s">
        <v>11</v>
      </c>
      <c r="B35" s="20" t="s">
        <v>35</v>
      </c>
      <c r="C35" s="12">
        <f>'PDRB PASURUAN'!G11*(('PDRB PASURUAN'!H11/'PDRB PASURUAN'!G11)-('PDRB JATIM'!H11/'PDRB JATIM'!G11))</f>
        <v>-16996.484517560002</v>
      </c>
      <c r="D35" s="4" t="str">
        <f t="shared" si="8"/>
        <v>&lt;</v>
      </c>
      <c r="E35" s="4" t="str">
        <f t="shared" si="9"/>
        <v>0</v>
      </c>
      <c r="F35" s="18">
        <f>'PDRB PASURUAN'!H11*(('PDRB PASURUAN'!I11/'PDRB PASURUAN'!H11)-('PDRB JATIM'!I11/'PDRB JATIM'!H11))</f>
        <v>9429.7279996982397</v>
      </c>
      <c r="G35" s="2" t="str">
        <f t="shared" si="10"/>
        <v>&gt;</v>
      </c>
      <c r="H35" s="2" t="str">
        <f t="shared" si="11"/>
        <v>1</v>
      </c>
    </row>
    <row r="38" spans="1:8">
      <c r="A38" s="2" t="s">
        <v>1</v>
      </c>
      <c r="B38" s="2" t="s">
        <v>2</v>
      </c>
      <c r="C38" s="2" t="s">
        <v>42</v>
      </c>
      <c r="D38" s="2" t="s">
        <v>15</v>
      </c>
      <c r="E38" s="2" t="s">
        <v>22</v>
      </c>
      <c r="F38" s="2" t="s">
        <v>43</v>
      </c>
      <c r="G38" s="2" t="s">
        <v>15</v>
      </c>
      <c r="H38" s="2" t="s">
        <v>22</v>
      </c>
    </row>
    <row r="39" spans="1:8" ht="15.75">
      <c r="A39" s="2" t="s">
        <v>3</v>
      </c>
      <c r="B39" s="19" t="s">
        <v>27</v>
      </c>
      <c r="C39" s="18">
        <f>'PDRB PASURUAN'!I3*(('PDRB PASURUAN'!J3/'PDRB PASURUAN'!I3)-('PDRB JATIM'!J3/'PDRB JATIM'!I3))</f>
        <v>-28822.57844252517</v>
      </c>
      <c r="D39" s="2" t="str">
        <f>IF(C39&lt;0,"&lt;","&gt;")</f>
        <v>&lt;</v>
      </c>
      <c r="E39" s="2" t="str">
        <f>IF(C39&lt;0,"0","1")</f>
        <v>0</v>
      </c>
      <c r="F39" s="18">
        <f>'PDRB PASURUAN'!J3*(('PDRB PASURUAN'!K3/'PDRB PASURUAN'!J3)-('PDRB JATIM'!K3/'PDRB JATIM'!J3))</f>
        <v>38642.439046566004</v>
      </c>
      <c r="G39" s="2" t="str">
        <f>IF(F39&lt;0,"&lt;","&gt;")</f>
        <v>&gt;</v>
      </c>
      <c r="H39" s="2" t="str">
        <f>IF(F39&lt;0,"0","1")</f>
        <v>1</v>
      </c>
    </row>
    <row r="40" spans="1:8" ht="15.75">
      <c r="A40" s="2" t="s">
        <v>4</v>
      </c>
      <c r="B40" s="20" t="s">
        <v>28</v>
      </c>
      <c r="C40" s="18">
        <f>'PDRB PASURUAN'!I4*(('PDRB PASURUAN'!J4/'PDRB PASURUAN'!I4)-('PDRB JATIM'!J4/'PDRB JATIM'!I4))</f>
        <v>-16800.277714915552</v>
      </c>
      <c r="D40" s="2" t="str">
        <f t="shared" ref="D40:D47" si="12">IF(C40&lt;0,"&lt;","&gt;")</f>
        <v>&lt;</v>
      </c>
      <c r="E40" s="2" t="str">
        <f t="shared" ref="E40:E47" si="13">IF(C40&lt;0,"0","1")</f>
        <v>0</v>
      </c>
      <c r="F40" s="18">
        <f>'PDRB PASURUAN'!J4*(('PDRB PASURUAN'!K4/'PDRB PASURUAN'!J4)-('PDRB JATIM'!K4/'PDRB JATIM'!J4))</f>
        <v>341.09770076968891</v>
      </c>
      <c r="G40" s="2" t="str">
        <f t="shared" ref="G40:G47" si="14">IF(F40&lt;0,"&lt;","&gt;")</f>
        <v>&gt;</v>
      </c>
      <c r="H40" s="2" t="str">
        <f t="shared" ref="H40:H47" si="15">IF(F40&lt;0,"0","1")</f>
        <v>1</v>
      </c>
    </row>
    <row r="41" spans="1:8" ht="15.75">
      <c r="A41" s="2" t="s">
        <v>5</v>
      </c>
      <c r="B41" s="20" t="s">
        <v>29</v>
      </c>
      <c r="C41" s="18">
        <f>'PDRB PASURUAN'!I5*(('PDRB PASURUAN'!J5/'PDRB PASURUAN'!I5)-('PDRB JATIM'!J5/'PDRB JATIM'!I5))</f>
        <v>9276.1695076169763</v>
      </c>
      <c r="D41" s="2" t="str">
        <f t="shared" si="12"/>
        <v>&gt;</v>
      </c>
      <c r="E41" s="2" t="str">
        <f t="shared" si="13"/>
        <v>1</v>
      </c>
      <c r="F41" s="18">
        <f>'PDRB PASURUAN'!J5*(('PDRB PASURUAN'!K5/'PDRB PASURUAN'!J5)-('PDRB JATIM'!K5/'PDRB JATIM'!J5))</f>
        <v>-454704.97169631073</v>
      </c>
      <c r="G41" s="2" t="str">
        <f t="shared" si="14"/>
        <v>&lt;</v>
      </c>
      <c r="H41" s="2" t="str">
        <f t="shared" si="15"/>
        <v>0</v>
      </c>
    </row>
    <row r="42" spans="1:8" ht="15.75">
      <c r="A42" s="2" t="s">
        <v>6</v>
      </c>
      <c r="B42" s="20" t="s">
        <v>30</v>
      </c>
      <c r="C42" s="18">
        <f>'PDRB PASURUAN'!I6*(('PDRB PASURUAN'!J6/'PDRB PASURUAN'!I6)-('PDRB JATIM'!J6/'PDRB JATIM'!I6))</f>
        <v>-15185.837531379977</v>
      </c>
      <c r="D42" s="2" t="str">
        <f t="shared" si="12"/>
        <v>&lt;</v>
      </c>
      <c r="E42" s="2" t="str">
        <f t="shared" si="13"/>
        <v>0</v>
      </c>
      <c r="F42" s="18">
        <f>'PDRB PASURUAN'!J6*(('PDRB PASURUAN'!K6/'PDRB PASURUAN'!J6)-('PDRB JATIM'!K6/'PDRB JATIM'!J6))</f>
        <v>-21579.360514913958</v>
      </c>
      <c r="G42" s="2" t="str">
        <f t="shared" si="14"/>
        <v>&lt;</v>
      </c>
      <c r="H42" s="2" t="str">
        <f t="shared" si="15"/>
        <v>0</v>
      </c>
    </row>
    <row r="43" spans="1:8" ht="15.75">
      <c r="A43" s="2" t="s">
        <v>7</v>
      </c>
      <c r="B43" s="20" t="s">
        <v>31</v>
      </c>
      <c r="C43" s="18">
        <f>'PDRB PASURUAN'!I7*(('PDRB PASURUAN'!J7/'PDRB PASURUAN'!I7)-('PDRB JATIM'!J7/'PDRB JATIM'!I7))</f>
        <v>-43740.19280202454</v>
      </c>
      <c r="D43" s="2" t="str">
        <f t="shared" si="12"/>
        <v>&lt;</v>
      </c>
      <c r="E43" s="2" t="str">
        <f t="shared" si="13"/>
        <v>0</v>
      </c>
      <c r="F43" s="18">
        <f>'PDRB PASURUAN'!J7*(('PDRB PASURUAN'!K7/'PDRB PASURUAN'!J7)-('PDRB JATIM'!K7/'PDRB JATIM'!J7))</f>
        <v>-148428.73079618346</v>
      </c>
      <c r="G43" s="2" t="str">
        <f t="shared" si="14"/>
        <v>&lt;</v>
      </c>
      <c r="H43" s="2" t="str">
        <f t="shared" si="15"/>
        <v>0</v>
      </c>
    </row>
    <row r="44" spans="1:8" ht="15.75">
      <c r="A44" s="2" t="s">
        <v>8</v>
      </c>
      <c r="B44" s="20" t="s">
        <v>32</v>
      </c>
      <c r="C44" s="18">
        <f>'PDRB PASURUAN'!I8*(('PDRB PASURUAN'!J8/'PDRB PASURUAN'!I8)-('PDRB JATIM'!J8/'PDRB JATIM'!I8))</f>
        <v>135420.55225204048</v>
      </c>
      <c r="D44" s="2" t="str">
        <f t="shared" si="12"/>
        <v>&gt;</v>
      </c>
      <c r="E44" s="2" t="str">
        <f t="shared" si="13"/>
        <v>1</v>
      </c>
      <c r="F44" s="18">
        <f>'PDRB PASURUAN'!J8*(('PDRB PASURUAN'!K8/'PDRB PASURUAN'!J8)-('PDRB JATIM'!K8/'PDRB JATIM'!J8))</f>
        <v>-10508.81757513923</v>
      </c>
      <c r="G44" s="2" t="str">
        <f t="shared" si="14"/>
        <v>&lt;</v>
      </c>
      <c r="H44" s="2" t="str">
        <f t="shared" si="15"/>
        <v>0</v>
      </c>
    </row>
    <row r="45" spans="1:8" ht="15.75">
      <c r="A45" s="2" t="s">
        <v>9</v>
      </c>
      <c r="B45" s="20" t="s">
        <v>33</v>
      </c>
      <c r="C45" s="18">
        <f>'PDRB PASURUAN'!I9*(('PDRB PASURUAN'!J9/'PDRB PASURUAN'!I9)-('PDRB JATIM'!J9/'PDRB JATIM'!I9))</f>
        <v>50610.936061148292</v>
      </c>
      <c r="D45" s="2" t="str">
        <f t="shared" si="12"/>
        <v>&gt;</v>
      </c>
      <c r="E45" s="2" t="str">
        <f t="shared" si="13"/>
        <v>1</v>
      </c>
      <c r="F45" s="18">
        <f>'PDRB PASURUAN'!J9*(('PDRB PASURUAN'!K9/'PDRB PASURUAN'!J9)-('PDRB JATIM'!K9/'PDRB JATIM'!J9))</f>
        <v>4062.0534254872114</v>
      </c>
      <c r="G45" s="2" t="str">
        <f t="shared" si="14"/>
        <v>&gt;</v>
      </c>
      <c r="H45" s="2" t="str">
        <f t="shared" si="15"/>
        <v>1</v>
      </c>
    </row>
    <row r="46" spans="1:8" ht="15.75">
      <c r="A46" s="2" t="s">
        <v>10</v>
      </c>
      <c r="B46" s="20" t="s">
        <v>34</v>
      </c>
      <c r="C46" s="18">
        <f>'PDRB PASURUAN'!I10*(('PDRB PASURUAN'!J10/'PDRB PASURUAN'!I10)-('PDRB JATIM'!J10/'PDRB JATIM'!I10))</f>
        <v>943.36087592583033</v>
      </c>
      <c r="D46" s="2" t="str">
        <f t="shared" si="12"/>
        <v>&gt;</v>
      </c>
      <c r="E46" s="2" t="str">
        <f t="shared" si="13"/>
        <v>1</v>
      </c>
      <c r="F46" s="18">
        <f>'PDRB PASURUAN'!J10*(('PDRB PASURUAN'!K10/'PDRB PASURUAN'!J10)-('PDRB JATIM'!K10/'PDRB JATIM'!J10))</f>
        <v>-22473.990285246215</v>
      </c>
      <c r="G46" s="2" t="str">
        <f t="shared" si="14"/>
        <v>&lt;</v>
      </c>
      <c r="H46" s="2" t="str">
        <f t="shared" si="15"/>
        <v>0</v>
      </c>
    </row>
    <row r="47" spans="1:8" ht="15.75">
      <c r="A47" s="2" t="s">
        <v>11</v>
      </c>
      <c r="B47" s="20" t="s">
        <v>35</v>
      </c>
      <c r="C47" s="18">
        <f>'PDRB PASURUAN'!I11*(('PDRB PASURUAN'!J11/'PDRB PASURUAN'!I11)-('PDRB JATIM'!J11/'PDRB JATIM'!I11))</f>
        <v>-6360.0428731413604</v>
      </c>
      <c r="D47" s="2" t="str">
        <f t="shared" si="12"/>
        <v>&lt;</v>
      </c>
      <c r="E47" s="2" t="str">
        <f t="shared" si="13"/>
        <v>0</v>
      </c>
      <c r="F47" s="18">
        <f>'PDRB PASURUAN'!J11*(('PDRB PASURUAN'!K11/'PDRB PASURUAN'!J11)-('PDRB JATIM'!K11/'PDRB JATIM'!J11))</f>
        <v>-25962.566464880099</v>
      </c>
      <c r="G47" s="2" t="str">
        <f t="shared" si="14"/>
        <v>&lt;</v>
      </c>
      <c r="H47" s="2" t="str">
        <f t="shared" si="15"/>
        <v>0</v>
      </c>
    </row>
    <row r="50" spans="1:8">
      <c r="A50" s="2" t="s">
        <v>1</v>
      </c>
      <c r="B50" s="2" t="s">
        <v>2</v>
      </c>
      <c r="C50" s="2" t="s">
        <v>19</v>
      </c>
      <c r="D50" s="2" t="s">
        <v>15</v>
      </c>
      <c r="E50" s="2" t="s">
        <v>22</v>
      </c>
      <c r="F50" s="2" t="s">
        <v>68</v>
      </c>
      <c r="G50" s="2" t="s">
        <v>15</v>
      </c>
      <c r="H50" s="2" t="s">
        <v>22</v>
      </c>
    </row>
    <row r="51" spans="1:8" ht="15.75">
      <c r="A51" s="2" t="s">
        <v>3</v>
      </c>
      <c r="B51" s="19" t="s">
        <v>27</v>
      </c>
      <c r="C51" s="2">
        <f>'PDRB PASURUAN'!K3*(('PDRB PASURUAN'!L3/'PDRB PASURUAN'!K3)-('PDRB JATIM'!L3/'PDRB JATIM'!K3))</f>
        <v>-16334.878410147574</v>
      </c>
      <c r="D51" s="2" t="str">
        <f>IF(C51&lt;0,"&lt;","&gt;")</f>
        <v>&lt;</v>
      </c>
      <c r="E51" s="2" t="str">
        <f>IF(C51&lt;0,"0","1")</f>
        <v>0</v>
      </c>
      <c r="F51" s="2">
        <f>'PDRB PASURUAN'!L3*(('PDRB PASURUAN'!M3/'PDRB PASURUAN'!L3)-('PDRB JATIM'!M3/'PDRB JATIM'!L3))</f>
        <v>1427.4344222259488</v>
      </c>
      <c r="G51" s="2" t="str">
        <f t="shared" ref="G51:G59" si="16">IF(F51&lt;0,"&lt;","&gt;")</f>
        <v>&gt;</v>
      </c>
      <c r="H51" s="2" t="str">
        <f t="shared" ref="H51:H59" si="17">IF(F51&lt;0,"0","1")</f>
        <v>1</v>
      </c>
    </row>
    <row r="52" spans="1:8" ht="15.75">
      <c r="A52" s="2" t="s">
        <v>4</v>
      </c>
      <c r="B52" s="20" t="s">
        <v>28</v>
      </c>
      <c r="C52" s="2">
        <f>'PDRB PASURUAN'!K4*(('PDRB PASURUAN'!L4/'PDRB PASURUAN'!K4)-('PDRB JATIM'!L4/'PDRB JATIM'!K4))</f>
        <v>-1124.3447045201583</v>
      </c>
      <c r="D52" s="2" t="str">
        <f t="shared" ref="D52:D59" si="18">IF(C52&lt;0,"&lt;","&gt;")</f>
        <v>&lt;</v>
      </c>
      <c r="E52" s="2" t="str">
        <f t="shared" ref="E52:E59" si="19">IF(C52&lt;0,"0","1")</f>
        <v>0</v>
      </c>
      <c r="F52" s="2">
        <f>'PDRB PASURUAN'!L4*(('PDRB PASURUAN'!M4/'PDRB PASURUAN'!L4)-('PDRB JATIM'!M4/'PDRB JATIM'!L4))</f>
        <v>-16919.570597425311</v>
      </c>
      <c r="G52" s="2" t="str">
        <f t="shared" si="16"/>
        <v>&lt;</v>
      </c>
      <c r="H52" s="2" t="str">
        <f t="shared" si="17"/>
        <v>0</v>
      </c>
    </row>
    <row r="53" spans="1:8" ht="15.75">
      <c r="A53" s="2" t="s">
        <v>5</v>
      </c>
      <c r="B53" s="20" t="s">
        <v>29</v>
      </c>
      <c r="C53" s="2">
        <f>'PDRB PASURUAN'!K5*(('PDRB PASURUAN'!L5/'PDRB PASURUAN'!K5)-('PDRB JATIM'!L5/'PDRB JATIM'!K5))</f>
        <v>-223532.16112427111</v>
      </c>
      <c r="D53" s="2" t="str">
        <f t="shared" si="18"/>
        <v>&lt;</v>
      </c>
      <c r="E53" s="2" t="str">
        <f t="shared" si="19"/>
        <v>0</v>
      </c>
      <c r="F53" s="2">
        <f>'PDRB PASURUAN'!L5*(('PDRB PASURUAN'!M5/'PDRB PASURUAN'!L5)-('PDRB JATIM'!M5/'PDRB JATIM'!L5))</f>
        <v>1029957.6222591855</v>
      </c>
      <c r="G53" s="2" t="str">
        <f t="shared" si="16"/>
        <v>&gt;</v>
      </c>
      <c r="H53" s="2" t="str">
        <f t="shared" si="17"/>
        <v>1</v>
      </c>
    </row>
    <row r="54" spans="1:8" ht="15.75">
      <c r="A54" s="2" t="s">
        <v>6</v>
      </c>
      <c r="B54" s="20" t="s">
        <v>30</v>
      </c>
      <c r="C54" s="2">
        <f>'PDRB PASURUAN'!K6*(('PDRB PASURUAN'!L6/'PDRB PASURUAN'!K6)-('PDRB JATIM'!L6/'PDRB JATIM'!K6))</f>
        <v>-14827.048924920928</v>
      </c>
      <c r="D54" s="2" t="str">
        <f t="shared" si="18"/>
        <v>&lt;</v>
      </c>
      <c r="E54" s="2" t="str">
        <f t="shared" si="19"/>
        <v>0</v>
      </c>
      <c r="F54" s="2">
        <f>'PDRB PASURUAN'!L6*(('PDRB PASURUAN'!M6/'PDRB PASURUAN'!L6)-('PDRB JATIM'!M6/'PDRB JATIM'!L6))</f>
        <v>-26134.142407028248</v>
      </c>
      <c r="G54" s="2" t="str">
        <f t="shared" si="16"/>
        <v>&lt;</v>
      </c>
      <c r="H54" s="2" t="str">
        <f t="shared" si="17"/>
        <v>0</v>
      </c>
    </row>
    <row r="55" spans="1:8" ht="15.75">
      <c r="A55" s="2" t="s">
        <v>7</v>
      </c>
      <c r="B55" s="20" t="s">
        <v>31</v>
      </c>
      <c r="C55" s="2">
        <f>'PDRB PASURUAN'!K7*(('PDRB PASURUAN'!L7/'PDRB PASURUAN'!K7)-('PDRB JATIM'!L7/'PDRB JATIM'!K7))</f>
        <v>-83136.284543612099</v>
      </c>
      <c r="D55" s="2" t="str">
        <f t="shared" si="18"/>
        <v>&lt;</v>
      </c>
      <c r="E55" s="2" t="str">
        <f t="shared" si="19"/>
        <v>0</v>
      </c>
      <c r="F55" s="2">
        <f>'PDRB PASURUAN'!L7*(('PDRB PASURUAN'!M7/'PDRB PASURUAN'!L7)-('PDRB JATIM'!M7/'PDRB JATIM'!L7))</f>
        <v>-208863.70441844236</v>
      </c>
      <c r="G55" s="2" t="str">
        <f t="shared" si="16"/>
        <v>&lt;</v>
      </c>
      <c r="H55" s="2" t="str">
        <f t="shared" si="17"/>
        <v>0</v>
      </c>
    </row>
    <row r="56" spans="1:8" ht="15.75">
      <c r="A56" s="2" t="s">
        <v>8</v>
      </c>
      <c r="B56" s="20" t="s">
        <v>32</v>
      </c>
      <c r="C56" s="2">
        <f>'PDRB PASURUAN'!K8*(('PDRB PASURUAN'!L8/'PDRB PASURUAN'!K8)-('PDRB JATIM'!L8/'PDRB JATIM'!K8))</f>
        <v>-14486.055165363896</v>
      </c>
      <c r="D56" s="2" t="str">
        <f t="shared" si="18"/>
        <v>&lt;</v>
      </c>
      <c r="E56" s="2" t="str">
        <f t="shared" si="19"/>
        <v>0</v>
      </c>
      <c r="F56" s="2">
        <f>'PDRB PASURUAN'!L8*(('PDRB PASURUAN'!M8/'PDRB PASURUAN'!L8)-('PDRB JATIM'!M8/'PDRB JATIM'!L8))</f>
        <v>-535629.92650711746</v>
      </c>
      <c r="G56" s="2" t="str">
        <f t="shared" si="16"/>
        <v>&lt;</v>
      </c>
      <c r="H56" s="2" t="str">
        <f t="shared" si="17"/>
        <v>0</v>
      </c>
    </row>
    <row r="57" spans="1:8" ht="15.75">
      <c r="A57" s="2" t="s">
        <v>9</v>
      </c>
      <c r="B57" s="20" t="s">
        <v>33</v>
      </c>
      <c r="C57" s="2">
        <f>'PDRB PASURUAN'!K9*(('PDRB PASURUAN'!L9/'PDRB PASURUAN'!K9)-('PDRB JATIM'!L9/'PDRB JATIM'!K9))</f>
        <v>40018.594776281898</v>
      </c>
      <c r="D57" s="2" t="str">
        <f t="shared" si="18"/>
        <v>&gt;</v>
      </c>
      <c r="E57" s="2" t="str">
        <f t="shared" si="19"/>
        <v>1</v>
      </c>
      <c r="F57" s="2">
        <f>'PDRB PASURUAN'!L9*(('PDRB PASURUAN'!M9/'PDRB PASURUAN'!L9)-('PDRB JATIM'!M9/'PDRB JATIM'!L9))</f>
        <v>182057.01503801215</v>
      </c>
      <c r="G57" s="2" t="str">
        <f t="shared" si="16"/>
        <v>&gt;</v>
      </c>
      <c r="H57" s="2" t="str">
        <f t="shared" si="17"/>
        <v>1</v>
      </c>
    </row>
    <row r="58" spans="1:8" ht="15.75">
      <c r="A58" s="2" t="s">
        <v>10</v>
      </c>
      <c r="B58" s="20" t="s">
        <v>34</v>
      </c>
      <c r="C58" s="2">
        <f>'PDRB PASURUAN'!K10*(('PDRB PASURUAN'!L10/'PDRB PASURUAN'!K10)-('PDRB JATIM'!L10/'PDRB JATIM'!K10))</f>
        <v>-8572.923209034303</v>
      </c>
      <c r="D58" s="2" t="str">
        <f t="shared" si="18"/>
        <v>&lt;</v>
      </c>
      <c r="E58" s="2" t="str">
        <f t="shared" si="19"/>
        <v>0</v>
      </c>
      <c r="F58" s="2">
        <f>'PDRB PASURUAN'!L10*(('PDRB PASURUAN'!M10/'PDRB PASURUAN'!L10)-('PDRB JATIM'!M10/'PDRB JATIM'!L10))</f>
        <v>11466.70172358415</v>
      </c>
      <c r="G58" s="2" t="str">
        <f t="shared" si="16"/>
        <v>&gt;</v>
      </c>
      <c r="H58" s="2" t="str">
        <f t="shared" si="17"/>
        <v>1</v>
      </c>
    </row>
    <row r="59" spans="1:8" ht="15.75">
      <c r="A59" s="2" t="s">
        <v>11</v>
      </c>
      <c r="B59" s="20" t="s">
        <v>35</v>
      </c>
      <c r="C59" s="2">
        <f>'PDRB PASURUAN'!K11*(('PDRB PASURUAN'!L11/'PDRB PASURUAN'!K11)-('PDRB JATIM'!L11/'PDRB JATIM'!K11))</f>
        <v>-28381.584403777211</v>
      </c>
      <c r="D59" s="2" t="str">
        <f t="shared" si="18"/>
        <v>&lt;</v>
      </c>
      <c r="E59" s="2" t="str">
        <f t="shared" si="19"/>
        <v>0</v>
      </c>
      <c r="F59" s="2">
        <f>'PDRB PASURUAN'!L11*(('PDRB PASURUAN'!M11/'PDRB PASURUAN'!L11)-('PDRB JATIM'!M11/'PDRB JATIM'!L11))</f>
        <v>-129799.06680229826</v>
      </c>
      <c r="G59" s="2" t="str">
        <f t="shared" si="16"/>
        <v>&lt;</v>
      </c>
      <c r="H59" s="2" t="str">
        <f t="shared" si="17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M9" sqref="M9"/>
    </sheetView>
  </sheetViews>
  <sheetFormatPr defaultRowHeight="15"/>
  <cols>
    <col min="2" max="2" width="38.42578125" customWidth="1"/>
    <col min="3" max="3" width="12.28515625" customWidth="1"/>
    <col min="4" max="4" width="10.28515625" bestFit="1" customWidth="1"/>
    <col min="5" max="5" width="11" customWidth="1"/>
    <col min="8" max="8" width="10.5703125" bestFit="1" customWidth="1"/>
  </cols>
  <sheetData>
    <row r="2" spans="1:9">
      <c r="A2" s="25" t="s">
        <v>1</v>
      </c>
      <c r="B2" s="25" t="s">
        <v>2</v>
      </c>
      <c r="C2" s="34" t="s">
        <v>45</v>
      </c>
      <c r="D2" s="35" t="s">
        <v>46</v>
      </c>
      <c r="E2" s="35" t="s">
        <v>47</v>
      </c>
      <c r="G2" t="s">
        <v>15</v>
      </c>
      <c r="H2" t="s">
        <v>48</v>
      </c>
    </row>
    <row r="3" spans="1:9" ht="15.75">
      <c r="A3" s="26" t="s">
        <v>3</v>
      </c>
      <c r="B3" s="28" t="s">
        <v>27</v>
      </c>
      <c r="C3" s="36">
        <f>AVERAGE('SS(PR)'!C3,'SS(PR)'!F3,'SS(PR)'!C15,'SS(PR)'!F15,'SS(PR)'!C27,'SS(PR)'!F27,'SS(PR)'!C39,'SS(PR)'!F39,'SS(PR)'!C51,'SS(PR)'!F51)</f>
        <v>268708.3586161937</v>
      </c>
      <c r="D3" s="18">
        <f>AVERAGE('SS(PS)'!C3,'SS(PS)'!F3,'SS(PS)'!C15,'SS(PS)'!F15,'SS(PS)'!C27,'SS(PS)'!F27,'SS(PS)'!C39,'SS(PS)'!F39,'SS(PS)'!C51,'SS(PS)'!F51)</f>
        <v>-156193.84539004281</v>
      </c>
      <c r="E3" s="18">
        <f>AVERAGE('SS(DS)'!C3,'SS(DS)'!F3,'SS(DS)'!C15,'SS(DS)'!F15,'SS(DS)'!C27,'SS(DS)'!F27,'SS(DS)'!C39,'SS(DS)'!F39,'SS(DS)'!C51,'SS(DS)'!F51)</f>
        <v>37574.88591762758</v>
      </c>
      <c r="G3" t="str">
        <f t="shared" ref="G3:G11" si="0">IF(C3&lt;H3,"&lt;","&gt;")</f>
        <v>&gt;</v>
      </c>
      <c r="H3" s="38">
        <f>AVERAGE('SS(PR)'!E3,'SS(PR)'!H3,'SS(PR)'!E15,'SS(PR)'!H15,'SS(PR)'!E27,'SS(PR)'!H27,'SS(PR)'!E39,'SS(PR)'!E39,'SS(PR)'!H39,'SS(PR)'!E51,'SS(PR)'!H51)</f>
        <v>119920.52977092564</v>
      </c>
    </row>
    <row r="4" spans="1:9" ht="15.75">
      <c r="A4" s="26" t="s">
        <v>4</v>
      </c>
      <c r="B4" s="31" t="s">
        <v>28</v>
      </c>
      <c r="C4" s="36">
        <f>AVERAGE('SS(PR)'!C4,'SS(PR)'!F4,'SS(PR)'!C16,'SS(PR)'!F16,'SS(PR)'!C28,'SS(PR)'!F28,'SS(PR)'!C40,'SS(PR)'!F40,'SS(PR)'!C52,'SS(PR)'!F52)</f>
        <v>23168.415406022032</v>
      </c>
      <c r="D4" s="18">
        <f>AVERAGE('SS(PS)'!C4,'SS(PS)'!F4,'SS(PS)'!C16,'SS(PS)'!F16,'SS(PS)'!C28,'SS(PS)'!F28,'SS(PS)'!C40,'SS(PS)'!F40,'SS(PS)'!C52,'SS(PS)'!F52)</f>
        <v>-7408.2614448069071</v>
      </c>
      <c r="E4" s="18">
        <f>AVERAGE('SS(DS)'!C4,'SS(DS)'!F4,'SS(DS)'!C16,'SS(DS)'!F16,'SS(DS)'!C28,'SS(DS)'!F28,'SS(DS)'!C40,'SS(DS)'!F40,'SS(DS)'!C52,'SS(DS)'!F52)</f>
        <v>-13142.418378817927</v>
      </c>
      <c r="G4" t="str">
        <f t="shared" si="0"/>
        <v>&gt;</v>
      </c>
      <c r="H4" s="38">
        <f>AVERAGE('SS(PR)'!E4,'SS(PR)'!H4,'SS(PR)'!E16,'SS(PR)'!H16,'SS(PR)'!E28,'SS(PR)'!H28,'SS(PR)'!E40,'SS(PR)'!E40,'SS(PR)'!H40,'SS(PR)'!E52,'SS(PR)'!H52)</f>
        <v>6088.5024524108003</v>
      </c>
    </row>
    <row r="5" spans="1:9" ht="15.75">
      <c r="A5" s="26" t="s">
        <v>5</v>
      </c>
      <c r="B5" s="31" t="s">
        <v>29</v>
      </c>
      <c r="C5" s="36">
        <f>AVERAGE('SS(PR)'!C5,'SS(PR)'!F5,'SS(PR)'!C17,'SS(PR)'!F17,'SS(PR)'!C29,'SS(PR)'!F29,'SS(PR)'!C41,'SS(PR)'!F41,'SS(PR)'!C53,'SS(PR)'!F53)</f>
        <v>2229492.5547966701</v>
      </c>
      <c r="D5" s="18">
        <f>AVERAGE('SS(PS)'!C5,'SS(PS)'!F5,'SS(PS)'!C17,'SS(PS)'!F17,'SS(PS)'!C29,'SS(PS)'!F29,'SS(PS)'!C41,'SS(PS)'!F41,'SS(PS)'!C53,'SS(PS)'!F53)</f>
        <v>-130748.96712565052</v>
      </c>
      <c r="E5" s="18">
        <f>AVERAGE('SS(DS)'!C5,'SS(DS)'!F5,'SS(DS)'!C17,'SS(DS)'!F17,'SS(DS)'!C29,'SS(DS)'!F29,'SS(DS)'!C41,'SS(DS)'!F41,'SS(DS)'!C53,'SS(DS)'!F53)</f>
        <v>812603.76182833943</v>
      </c>
      <c r="G5" t="str">
        <f t="shared" si="0"/>
        <v>&lt;</v>
      </c>
      <c r="H5" s="38">
        <f>AVERAGE('SS(PR)'!E5,'SS(PR)'!H5,'SS(PR)'!E17,'SS(PR)'!H17,'SS(PR)'!E29,'SS(PR)'!H29,'SS(PR)'!E41,'SS(PR)'!E41,'SS(PR)'!H41,'SS(PR)'!E53,'SS(PR)'!H53)</f>
        <v>2791884.2152206395</v>
      </c>
      <c r="I5" t="s">
        <v>49</v>
      </c>
    </row>
    <row r="6" spans="1:9" ht="15.75">
      <c r="A6" s="26" t="s">
        <v>6</v>
      </c>
      <c r="B6" s="31" t="s">
        <v>30</v>
      </c>
      <c r="C6" s="36">
        <f>AVERAGE('SS(PR)'!C6,'SS(PR)'!F6,'SS(PR)'!C18,'SS(PR)'!F18,'SS(PR)'!C30,'SS(PR)'!F30,'SS(PR)'!C42,'SS(PR)'!F42,'SS(PR)'!C54,'SS(PR)'!F54)</f>
        <v>39370.683559317389</v>
      </c>
      <c r="D6" s="18">
        <f>AVERAGE('SS(PS)'!C6,'SS(PS)'!F6,'SS(PS)'!C18,'SS(PS)'!F18,'SS(PS)'!C30,'SS(PS)'!F30,'SS(PS)'!C42,'SS(PS)'!F42,'SS(PS)'!C54,'SS(PS)'!F54)</f>
        <v>-34402.196124347443</v>
      </c>
      <c r="E6" s="18">
        <f>AVERAGE('SS(DS)'!C6,'SS(DS)'!F6,'SS(DS)'!C18,'SS(DS)'!F18,'SS(DS)'!C30,'SS(DS)'!F30,'SS(DS)'!C42,'SS(DS)'!F42,'SS(DS)'!C54,'SS(DS)'!F54)</f>
        <v>-8726.5623878143779</v>
      </c>
      <c r="G6" t="str">
        <f t="shared" si="0"/>
        <v>&gt;</v>
      </c>
      <c r="H6" s="38">
        <f>AVERAGE('SS(PR)'!E6,'SS(PR)'!H6,'SS(PR)'!E18,'SS(PR)'!H18,'SS(PR)'!E30,'SS(PR)'!H30,'SS(PR)'!E42,'SS(PR)'!E42,'SS(PR)'!H42,'SS(PR)'!E54,'SS(PR)'!H54)</f>
        <v>-4056.2048736319939</v>
      </c>
    </row>
    <row r="7" spans="1:9" ht="15.75">
      <c r="A7" s="26" t="s">
        <v>7</v>
      </c>
      <c r="B7" s="31" t="s">
        <v>31</v>
      </c>
      <c r="C7" s="36">
        <f>AVERAGE('SS(PR)'!C7,'SS(PR)'!F7,'SS(PR)'!C19,'SS(PR)'!F19,'SS(PR)'!C31,'SS(PR)'!F31,'SS(PR)'!C43,'SS(PR)'!F43,'SS(PR)'!C55,'SS(PR)'!F55)</f>
        <v>487348.99821831967</v>
      </c>
      <c r="D7" s="18">
        <f>AVERAGE('SS(PS)'!C7,'SS(PS)'!F7,'SS(PS)'!C19,'SS(PS)'!F19,'SS(PS)'!C31,'SS(PS)'!F31,'SS(PS)'!C43,'SS(PS)'!F43,'SS(PS)'!C55,'SS(PS)'!F55)</f>
        <v>-56533.973838617116</v>
      </c>
      <c r="E7" s="18">
        <f>AVERAGE('SS(DS)'!C7,'SS(DS)'!F7,'SS(DS)'!C19,'SS(DS)'!F19,'SS(DS)'!C31,'SS(DS)'!F31,'SS(DS)'!C43,'SS(DS)'!F43,'SS(DS)'!C55,'SS(DS)'!F55)</f>
        <v>39066.698170060467</v>
      </c>
      <c r="G7" t="str">
        <f t="shared" si="0"/>
        <v>&gt;</v>
      </c>
      <c r="H7" s="38">
        <f>AVERAGE('SS(PR)'!E7,'SS(PR)'!H7,'SS(PR)'!E19,'SS(PR)'!H19,'SS(PR)'!E31,'SS(PR)'!H31,'SS(PR)'!E43,'SS(PR)'!E43,'SS(PR)'!H43,'SS(PR)'!E55,'SS(PR)'!H55)</f>
        <v>432445.81759219529</v>
      </c>
    </row>
    <row r="8" spans="1:9" ht="15.75">
      <c r="A8" s="26" t="s">
        <v>8</v>
      </c>
      <c r="B8" s="31" t="s">
        <v>32</v>
      </c>
      <c r="C8" s="36">
        <f>AVERAGE('SS(PR)'!C8,'SS(PR)'!F8,'SS(PR)'!C20,'SS(PR)'!F20,'SS(PR)'!C32,'SS(PR)'!F32,'SS(PR)'!C44,'SS(PR)'!F44,'SS(PR)'!C56,'SS(PR)'!F56)</f>
        <v>520614.13373153954</v>
      </c>
      <c r="D8" s="18">
        <f>AVERAGE('SS(PS)'!C8,'SS(PS)'!F8,'SS(PS)'!C20,'SS(PS)'!F20,'SS(PS)'!C32,'SS(PS)'!F32,'SS(PS)'!C44,'SS(PS)'!F44,'SS(PS)'!C56,'SS(PS)'!F56)</f>
        <v>-58297.024665199024</v>
      </c>
      <c r="E8" s="18">
        <f>AVERAGE('SS(DS)'!C8,'SS(DS)'!F8,'SS(DS)'!C20,'SS(DS)'!F20,'SS(DS)'!C32,'SS(DS)'!F32,'SS(DS)'!C44,'SS(DS)'!F44,'SS(DS)'!C56,'SS(DS)'!F56)</f>
        <v>54122.692946047013</v>
      </c>
      <c r="G8" t="str">
        <f t="shared" si="0"/>
        <v>&lt;</v>
      </c>
      <c r="H8" s="38">
        <f>AVERAGE('SS(PR)'!E8,'SS(PR)'!H8,'SS(PR)'!E20,'SS(PR)'!H20,'SS(PR)'!E32,'SS(PR)'!H32,'SS(PR)'!E44,'SS(PR)'!E44,'SS(PR)'!H44,'SS(PR)'!E56,'SS(PR)'!H56)</f>
        <v>529646.61455342302</v>
      </c>
      <c r="I8" t="s">
        <v>49</v>
      </c>
    </row>
    <row r="9" spans="1:9" ht="15.75">
      <c r="A9" s="26" t="s">
        <v>9</v>
      </c>
      <c r="B9" s="31" t="s">
        <v>33</v>
      </c>
      <c r="C9" s="36">
        <f>AVERAGE('SS(PR)'!C9,'SS(PR)'!F9,'SS(PR)'!C21,'SS(PR)'!F21,'SS(PR)'!C33,'SS(PR)'!F33,'SS(PR)'!C45,'SS(PR)'!F45,'SS(PR)'!C57,'SS(PR)'!F57)</f>
        <v>145376.06017996278</v>
      </c>
      <c r="D9" s="18">
        <f>AVERAGE('SS(PS)'!C9,'SS(PS)'!F9,'SS(PS)'!C21,'SS(PS)'!F21,'SS(PS)'!C33,'SS(PS)'!F33,'SS(PS)'!C45,'SS(PS)'!F45,'SS(PS)'!C57,'SS(PS)'!F57)</f>
        <v>42976.2373253892</v>
      </c>
      <c r="E9" s="18">
        <f>AVERAGE('SS(DS)'!C9,'SS(DS)'!F9,'SS(DS)'!C21,'SS(DS)'!F21,'SS(DS)'!C33,'SS(DS)'!F33,'SS(DS)'!C45,'SS(DS)'!F45,'SS(DS)'!C57,'SS(DS)'!F57)</f>
        <v>81209.697300845844</v>
      </c>
      <c r="G9" t="str">
        <f t="shared" si="0"/>
        <v>&lt;</v>
      </c>
      <c r="H9" s="38">
        <f>AVERAGE('SS(PR)'!E9,'SS(PR)'!H9,'SS(PR)'!E21,'SS(PR)'!H21,'SS(PR)'!E33,'SS(PR)'!H33,'SS(PR)'!E45,'SS(PR)'!E45,'SS(PR)'!H45,'SS(PR)'!E57,'SS(PR)'!H57)</f>
        <v>245828.38860324727</v>
      </c>
      <c r="I9" t="s">
        <v>49</v>
      </c>
    </row>
    <row r="10" spans="1:9" ht="15.75">
      <c r="A10" s="26" t="s">
        <v>10</v>
      </c>
      <c r="B10" s="31" t="s">
        <v>34</v>
      </c>
      <c r="C10" s="36">
        <f>AVERAGE('SS(PR)'!C10,'SS(PR)'!F10,'SS(PR)'!C22,'SS(PR)'!F22,'SS(PR)'!C34,'SS(PR)'!F34,'SS(PR)'!C46,'SS(PR)'!F46,'SS(PR)'!C58,'SS(PR)'!F58)</f>
        <v>62569.733661064893</v>
      </c>
      <c r="D10" s="18">
        <f>AVERAGE('SS(PS)'!C10,'SS(PS)'!F10,'SS(PS)'!C22,'SS(PS)'!F22,'SS(PS)'!C34,'SS(PS)'!F34,'SS(PS)'!C46,'SS(PS)'!F46,'SS(PS)'!C58,'SS(PS)'!F58)</f>
        <v>7361.7727546899932</v>
      </c>
      <c r="E10" s="18">
        <f>AVERAGE('SS(DS)'!C10,'SS(DS)'!F10,'SS(DS)'!C22,'SS(DS)'!F22,'SS(DS)'!C34,'SS(DS)'!F34,'SS(DS)'!C46,'SS(DS)'!F46,'SS(DS)'!C58,'SS(DS)'!F58)</f>
        <v>22526.678767367004</v>
      </c>
      <c r="G10" t="str">
        <f t="shared" si="0"/>
        <v>&lt;</v>
      </c>
      <c r="H10" s="38">
        <f>AVERAGE('SS(PR)'!E10,'SS(PR)'!H10,'SS(PR)'!E22,'SS(PR)'!H22,'SS(PR)'!E34,'SS(PR)'!H34,'SS(PR)'!E46,'SS(PR)'!E46,'SS(PR)'!H46,'SS(PR)'!E58,'SS(PR)'!H58)</f>
        <v>73280.803811668127</v>
      </c>
      <c r="I10" t="s">
        <v>49</v>
      </c>
    </row>
    <row r="11" spans="1:9" ht="15.75">
      <c r="A11" s="26" t="s">
        <v>11</v>
      </c>
      <c r="B11" s="31" t="s">
        <v>35</v>
      </c>
      <c r="C11" s="36">
        <f>AVERAGE('SS(PR)'!C11,'SS(PR)'!F11,'SS(PR)'!C23,'SS(PR)'!F23,'SS(PR)'!C35,'SS(PR)'!F35,'SS(PR)'!C47,'SS(PR)'!F47,'SS(PR)'!C59,'SS(PR)'!F59)</f>
        <v>122444.10214839675</v>
      </c>
      <c r="D11" s="18">
        <f>AVERAGE('SS(PS)'!C11,'SS(PS)'!F11,'SS(PS)'!C23,'SS(PS)'!F23,'SS(PS)'!C35,'SS(PS)'!F35,'SS(PS)'!C47,'SS(PS)'!F47,'SS(PS)'!C59,'SS(PS)'!F59)</f>
        <v>-19324.944603538061</v>
      </c>
      <c r="E11" s="18">
        <f>AVERAGE('SS(DS)'!C11,'SS(DS)'!F11,'SS(DS)'!C23,'SS(DS)'!F23,'SS(DS)'!C35,'SS(DS)'!F35,'SS(DS)'!C47,'SS(DS)'!F47,'SS(DS)'!C59,'SS(DS)'!F59)</f>
        <v>-7335.5641956942472</v>
      </c>
      <c r="G11" t="str">
        <f t="shared" si="0"/>
        <v>&gt;</v>
      </c>
      <c r="H11" s="38">
        <f>AVERAGE('SS(PR)'!E11,'SS(PR)'!H11,'SS(PR)'!E23,'SS(PR)'!H23,'SS(PR)'!E35,'SS(PR)'!H35,'SS(PR)'!E47,'SS(PR)'!E47,'SS(PR)'!H47,'SS(PR)'!E59,'SS(PR)'!H59)</f>
        <v>83621.097793210545</v>
      </c>
    </row>
    <row r="12" spans="1:9">
      <c r="A12" s="26" t="s">
        <v>12</v>
      </c>
      <c r="B12" s="25" t="s">
        <v>13</v>
      </c>
      <c r="C12" s="24"/>
      <c r="D12" s="18"/>
      <c r="E12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C2" sqref="C2:M10"/>
    </sheetView>
  </sheetViews>
  <sheetFormatPr defaultRowHeight="15"/>
  <cols>
    <col min="2" max="2" width="38.85546875" customWidth="1"/>
    <col min="3" max="13" width="9.5703125" bestFit="1" customWidth="1"/>
  </cols>
  <sheetData>
    <row r="1" spans="1:13">
      <c r="A1" s="25" t="s">
        <v>1</v>
      </c>
      <c r="B1" s="25" t="s">
        <v>2</v>
      </c>
      <c r="C1" s="33">
        <v>2010</v>
      </c>
      <c r="D1" s="33">
        <v>2011</v>
      </c>
      <c r="E1" s="33">
        <v>2012</v>
      </c>
      <c r="F1" s="33">
        <v>2013</v>
      </c>
      <c r="G1" s="26">
        <v>2014</v>
      </c>
      <c r="H1" s="27">
        <v>2015</v>
      </c>
      <c r="I1" s="27">
        <v>2016</v>
      </c>
      <c r="J1" s="27">
        <v>2017</v>
      </c>
      <c r="K1" s="27">
        <v>2018</v>
      </c>
      <c r="L1" s="27">
        <v>2019</v>
      </c>
      <c r="M1" s="27">
        <v>2020</v>
      </c>
    </row>
    <row r="2" spans="1:13" ht="15.75">
      <c r="A2" s="26" t="s">
        <v>3</v>
      </c>
      <c r="B2" s="28" t="s">
        <v>27</v>
      </c>
      <c r="C2" s="48">
        <f>('PDRB PASURUAN'!C3/'PDRB PASURUAN'!$C$12)*100%</f>
        <v>7.6393504230059861E-2</v>
      </c>
      <c r="D2" s="48">
        <f>('PDRB PASURUAN'!D3/'PDRB PASURUAN'!$D$12)*100%</f>
        <v>7.5112890914359437E-2</v>
      </c>
      <c r="E2" s="48">
        <f>('PDRB PASURUAN'!E3/'PDRB PASURUAN'!$E$12)*100%</f>
        <v>7.357390762172146E-2</v>
      </c>
      <c r="F2" s="48">
        <f>('PDRB PASURUAN'!F3/'PDRB PASURUAN'!$F$12)*100%</f>
        <v>7.0492397070845161E-2</v>
      </c>
      <c r="G2" s="48">
        <f>('PDRB PASURUAN'!G3/'PDRB PASURUAN'!$G$12)*100%</f>
        <v>6.8378132359286997E-2</v>
      </c>
      <c r="H2" s="48">
        <f>('PDRB PASURUAN'!H3/'PDRB PASURUAN'!$H$12)*100%</f>
        <v>6.6949630591342721E-2</v>
      </c>
      <c r="I2" s="48">
        <f>('PDRB PASURUAN'!I3/'PDRB PASURUAN'!$I$12)*100%</f>
        <v>6.5649951478617116E-2</v>
      </c>
      <c r="J2" s="48">
        <f>('PDRB PASURUAN'!J3/'PDRB PASURUAN'!$J$12)*100%</f>
        <v>6.2772084571609515E-2</v>
      </c>
      <c r="K2" s="48">
        <f>('PDRB PASURUAN'!K3/'PDRB PASURUAN'!$K$12)*100%</f>
        <v>5.8485919395851821E-2</v>
      </c>
      <c r="L2" s="48">
        <f>('PDRB PASURUAN'!L3/'PDRB PASURUAN'!$L$12)*100%</f>
        <v>5.571731946946528E-2</v>
      </c>
      <c r="M2" s="48">
        <f>('PDRB PASURUAN'!M3/'PDRB PASURUAN'!$M$12)*100%</f>
        <v>5.7481289869091907E-2</v>
      </c>
    </row>
    <row r="3" spans="1:13" ht="15.75">
      <c r="A3" s="26" t="s">
        <v>4</v>
      </c>
      <c r="B3" s="31" t="s">
        <v>28</v>
      </c>
      <c r="C3" s="48">
        <f>('PDRB PASURUAN'!C4/'PDRB PASURUAN'!$C$12)*100%</f>
        <v>7.0400873564536916E-3</v>
      </c>
      <c r="D3" s="48">
        <f>('PDRB PASURUAN'!D4/'PDRB PASURUAN'!$D$12)*100%</f>
        <v>6.7918657736081856E-3</v>
      </c>
      <c r="E3" s="48">
        <f>('PDRB PASURUAN'!E4/'PDRB PASURUAN'!$E$12)*100%</f>
        <v>6.3773235376787937E-3</v>
      </c>
      <c r="F3" s="48">
        <f>('PDRB PASURUAN'!F4/'PDRB PASURUAN'!$F$12)*100%</f>
        <v>6.0625570707690353E-3</v>
      </c>
      <c r="G3" s="48">
        <f>('PDRB PASURUAN'!G4/'PDRB PASURUAN'!$G$12)*100%</f>
        <v>5.7716629539095194E-3</v>
      </c>
      <c r="H3" s="48">
        <f>('PDRB PASURUAN'!H4/'PDRB PASURUAN'!$H$12)*100%</f>
        <v>5.5658341764518544E-3</v>
      </c>
      <c r="I3" s="48">
        <f>('PDRB PASURUAN'!I4/'PDRB PASURUAN'!$I$12)*100%</f>
        <v>5.385728045171575E-3</v>
      </c>
      <c r="J3" s="48">
        <f>('PDRB PASURUAN'!J4/'PDRB PASURUAN'!$J$12)*100%</f>
        <v>5.2968666687162333E-3</v>
      </c>
      <c r="K3" s="48">
        <f>('PDRB PASURUAN'!K4/'PDRB PASURUAN'!$K$12)*100%</f>
        <v>5.1297942885075607E-3</v>
      </c>
      <c r="L3" s="48">
        <f>('PDRB PASURUAN'!L4/'PDRB PASURUAN'!$L$12)*100%</f>
        <v>4.9077886285312511E-3</v>
      </c>
      <c r="M3" s="48">
        <f>('PDRB PASURUAN'!M4/'PDRB PASURUAN'!$M$12)*100%</f>
        <v>4.6399009072034883E-3</v>
      </c>
    </row>
    <row r="4" spans="1:13" ht="15.75">
      <c r="A4" s="26" t="s">
        <v>5</v>
      </c>
      <c r="B4" s="31" t="s">
        <v>29</v>
      </c>
      <c r="C4" s="48">
        <f>('PDRB PASURUAN'!C5/'PDRB PASURUAN'!$C$12)*100%</f>
        <v>0.55802930693983144</v>
      </c>
      <c r="D4" s="48">
        <f>('PDRB PASURUAN'!D5/'PDRB PASURUAN'!$D$12)*100%</f>
        <v>0.5588353346923528</v>
      </c>
      <c r="E4" s="48">
        <f>('PDRB PASURUAN'!E5/'PDRB PASURUAN'!$E$12)*100%</f>
        <v>0.56411471130551205</v>
      </c>
      <c r="F4" s="48">
        <f>('PDRB PASURUAN'!F5/'PDRB PASURUAN'!$F$12)*100%</f>
        <v>0.56566557925180905</v>
      </c>
      <c r="G4" s="48">
        <f>('PDRB PASURUAN'!G5/'PDRB PASURUAN'!$G$12)*100%</f>
        <v>0.57315404894755229</v>
      </c>
      <c r="H4" s="48">
        <f>('PDRB PASURUAN'!H5/'PDRB PASURUAN'!$H$12)*100%</f>
        <v>0.57918805163443932</v>
      </c>
      <c r="I4" s="48">
        <f>('PDRB PASURUAN'!I5/'PDRB PASURUAN'!$I$12)*100%</f>
        <v>0.5813108406252715</v>
      </c>
      <c r="J4" s="48">
        <f>('PDRB PASURUAN'!J5/'PDRB PASURUAN'!$J$12)*100%</f>
        <v>0.58125063668338139</v>
      </c>
      <c r="K4" s="48">
        <f>('PDRB PASURUAN'!K5/'PDRB PASURUAN'!$K$12)*100%</f>
        <v>0.58639459150178297</v>
      </c>
      <c r="L4" s="48">
        <f>('PDRB PASURUAN'!L5/'PDRB PASURUAN'!$L$12)*100%</f>
        <v>0.58990507946429405</v>
      </c>
      <c r="M4" s="48">
        <f>('PDRB PASURUAN'!M5/'PDRB PASURUAN'!$M$12)*100%</f>
        <v>0.60004539461944584</v>
      </c>
    </row>
    <row r="5" spans="1:13" ht="15.75">
      <c r="A5" s="26" t="s">
        <v>6</v>
      </c>
      <c r="B5" s="31" t="s">
        <v>30</v>
      </c>
      <c r="C5" s="48">
        <f>('PDRB PASURUAN'!C6/'PDRB PASURUAN'!$C$12)*100%</f>
        <v>1.3635831890710022E-2</v>
      </c>
      <c r="D5" s="48">
        <f>('PDRB PASURUAN'!D6/'PDRB PASURUAN'!$D$12)*100%</f>
        <v>1.2169690572881331E-2</v>
      </c>
      <c r="E5" s="48">
        <f>('PDRB PASURUAN'!E6/'PDRB PASURUAN'!$E$12)*100%</f>
        <v>1.0060228600076503E-2</v>
      </c>
      <c r="F5" s="48">
        <f>('PDRB PASURUAN'!F6/'PDRB PASURUAN'!$F$12)*100%</f>
        <v>9.6187926904830641E-3</v>
      </c>
      <c r="G5" s="48">
        <f>('PDRB PASURUAN'!G6/'PDRB PASURUAN'!$G$12)*100%</f>
        <v>9.5413674215371613E-3</v>
      </c>
      <c r="H5" s="48">
        <f>('PDRB PASURUAN'!H6/'PDRB PASURUAN'!$H$12)*100%</f>
        <v>9.6222962773055889E-3</v>
      </c>
      <c r="I5" s="48">
        <f>('PDRB PASURUAN'!I6/'PDRB PASURUAN'!$I$12)*100%</f>
        <v>9.180110164251739E-3</v>
      </c>
      <c r="J5" s="48">
        <f>('PDRB PASURUAN'!J6/'PDRB PASURUAN'!$J$12)*100%</f>
        <v>8.8242549612335026E-3</v>
      </c>
      <c r="K5" s="48">
        <f>('PDRB PASURUAN'!K6/'PDRB PASURUAN'!$K$12)*100%</f>
        <v>8.0700115187167191E-3</v>
      </c>
      <c r="L5" s="48">
        <f>('PDRB PASURUAN'!L6/'PDRB PASURUAN'!$L$12)*100%</f>
        <v>7.6558000035535211E-3</v>
      </c>
      <c r="M5" s="48">
        <f>('PDRB PASURUAN'!M6/'PDRB PASURUAN'!$M$12)*100%</f>
        <v>7.5262321207784505E-3</v>
      </c>
    </row>
    <row r="6" spans="1:13" ht="15.75">
      <c r="A6" s="26" t="s">
        <v>7</v>
      </c>
      <c r="B6" s="31" t="s">
        <v>31</v>
      </c>
      <c r="C6" s="48">
        <f>('PDRB PASURUAN'!C7/'PDRB PASURUAN'!$C$12)*100%</f>
        <v>0.12794590657162014</v>
      </c>
      <c r="D6" s="48">
        <f>('PDRB PASURUAN'!D7/'PDRB PASURUAN'!$D$12)*100%</f>
        <v>0.12843800525233201</v>
      </c>
      <c r="E6" s="48">
        <f>('PDRB PASURUAN'!E7/'PDRB PASURUAN'!$E$12)*100%</f>
        <v>0.12807933230319324</v>
      </c>
      <c r="F6" s="48">
        <f>('PDRB PASURUAN'!F7/'PDRB PASURUAN'!$F$12)*100%</f>
        <v>0.13006208809223796</v>
      </c>
      <c r="G6" s="48">
        <f>('PDRB PASURUAN'!G7/'PDRB PASURUAN'!$G$12)*100%</f>
        <v>0.12833240452210762</v>
      </c>
      <c r="H6" s="48">
        <f>('PDRB PASURUAN'!H7/'PDRB PASURUAN'!$H$12)*100%</f>
        <v>0.12319991302210152</v>
      </c>
      <c r="I6" s="48">
        <f>('PDRB PASURUAN'!I7/'PDRB PASURUAN'!$I$12)*100%</f>
        <v>0.11917615073542537</v>
      </c>
      <c r="J6" s="48">
        <f>('PDRB PASURUAN'!J7/'PDRB PASURUAN'!$J$12)*100%</f>
        <v>0.12005624159938799</v>
      </c>
      <c r="K6" s="48">
        <f>('PDRB PASURUAN'!K7/'PDRB PASURUAN'!$K$12)*100%</f>
        <v>0.11950389499687866</v>
      </c>
      <c r="L6" s="48">
        <f>('PDRB PASURUAN'!L7/'PDRB PASURUAN'!$L$12)*100%</f>
        <v>0.11878291125161226</v>
      </c>
      <c r="M6" s="48">
        <f>('PDRB PASURUAN'!M7/'PDRB PASURUAN'!$M$12)*100%</f>
        <v>0.11531342102197706</v>
      </c>
    </row>
    <row r="7" spans="1:13" ht="15.75">
      <c r="A7" s="26" t="s">
        <v>8</v>
      </c>
      <c r="B7" s="31" t="s">
        <v>32</v>
      </c>
      <c r="C7" s="48">
        <f>('PDRB PASURUAN'!C8/'PDRB PASURUAN'!$C$12)*100%</f>
        <v>0.13317617458937925</v>
      </c>
      <c r="D7" s="48">
        <f>('PDRB PASURUAN'!D8/'PDRB PASURUAN'!$D$12)*100%</f>
        <v>0.1345125649207134</v>
      </c>
      <c r="E7" s="48">
        <f>('PDRB PASURUAN'!E8/'PDRB PASURUAN'!$E$12)*100%</f>
        <v>0.13331300011770592</v>
      </c>
      <c r="F7" s="48">
        <f>('PDRB PASURUAN'!F8/'PDRB PASURUAN'!$F$12)*100%</f>
        <v>0.13214735503350575</v>
      </c>
      <c r="G7" s="48">
        <f>('PDRB PASURUAN'!G8/'PDRB PASURUAN'!$G$12)*100%</f>
        <v>0.1304572414822118</v>
      </c>
      <c r="H7" s="48">
        <f>('PDRB PASURUAN'!H8/'PDRB PASURUAN'!$H$12)*100%</f>
        <v>0.13134525990468918</v>
      </c>
      <c r="I7" s="48">
        <f>('PDRB PASURUAN'!I8/'PDRB PASURUAN'!$I$12)*100%</f>
        <v>0.13392338144590035</v>
      </c>
      <c r="J7" s="48">
        <f>('PDRB PASURUAN'!J8/'PDRB PASURUAN'!$J$12)*100%</f>
        <v>0.13650740722162405</v>
      </c>
      <c r="K7" s="48">
        <f>('PDRB PASURUAN'!K8/'PDRB PASURUAN'!$K$12)*100%</f>
        <v>0.13744081464154631</v>
      </c>
      <c r="L7" s="48">
        <f>('PDRB PASURUAN'!L8/'PDRB PASURUAN'!$L$12)*100%</f>
        <v>0.13799563954145994</v>
      </c>
      <c r="M7" s="48">
        <f>('PDRB PASURUAN'!M8/'PDRB PASURUAN'!$M$12)*100%</f>
        <v>0.12649846907526119</v>
      </c>
    </row>
    <row r="8" spans="1:13" ht="15.75">
      <c r="A8" s="26" t="s">
        <v>9</v>
      </c>
      <c r="B8" s="31" t="s">
        <v>33</v>
      </c>
      <c r="C8" s="48">
        <f>('PDRB PASURUAN'!C9/'PDRB PASURUAN'!$C$12)*100%</f>
        <v>3.4445736437855951E-2</v>
      </c>
      <c r="D8" s="48">
        <f>('PDRB PASURUAN'!D9/'PDRB PASURUAN'!$D$12)*100%</f>
        <v>3.5036048551233004E-2</v>
      </c>
      <c r="E8" s="48">
        <f>('PDRB PASURUAN'!E9/'PDRB PASURUAN'!$E$12)*100%</f>
        <v>3.6362951016071073E-2</v>
      </c>
      <c r="F8" s="48">
        <f>('PDRB PASURUAN'!F9/'PDRB PASURUAN'!$F$12)*100%</f>
        <v>3.7987789661779472E-2</v>
      </c>
      <c r="G8" s="48">
        <f>('PDRB PASURUAN'!G9/'PDRB PASURUAN'!$G$12)*100%</f>
        <v>3.7450870644099812E-2</v>
      </c>
      <c r="H8" s="48">
        <f>('PDRB PASURUAN'!H9/'PDRB PASURUAN'!$H$12)*100%</f>
        <v>3.7338028824180754E-2</v>
      </c>
      <c r="I8" s="48">
        <f>('PDRB PASURUAN'!I9/'PDRB PASURUAN'!$I$12)*100%</f>
        <v>3.8308599934166847E-2</v>
      </c>
      <c r="J8" s="48">
        <f>('PDRB PASURUAN'!J9/'PDRB PASURUAN'!$J$12)*100%</f>
        <v>3.9246410472771824E-2</v>
      </c>
      <c r="K8" s="48">
        <f>('PDRB PASURUAN'!K9/'PDRB PASURUAN'!$K$12)*100%</f>
        <v>3.962095243907205E-2</v>
      </c>
      <c r="L8" s="48">
        <f>('PDRB PASURUAN'!L9/'PDRB PASURUAN'!$L$12)*100%</f>
        <v>4.0115111598734224E-2</v>
      </c>
      <c r="M8" s="48">
        <f>('PDRB PASURUAN'!M9/'PDRB PASURUAN'!$M$12)*100%</f>
        <v>4.3897733240910258E-2</v>
      </c>
    </row>
    <row r="9" spans="1:13" ht="15.75">
      <c r="A9" s="26" t="s">
        <v>10</v>
      </c>
      <c r="B9" s="31" t="s">
        <v>34</v>
      </c>
      <c r="C9" s="48">
        <f>('PDRB PASURUAN'!C10/'PDRB PASURUAN'!$C$12)*100%</f>
        <v>1.5030423482971483E-2</v>
      </c>
      <c r="D9" s="48">
        <f>('PDRB PASURUAN'!D10/'PDRB PASURUAN'!$D$12)*100%</f>
        <v>1.5442469846380551E-2</v>
      </c>
      <c r="E9" s="48">
        <f>('PDRB PASURUAN'!E10/'PDRB PASURUAN'!$E$12)*100%</f>
        <v>1.5712962107336054E-2</v>
      </c>
      <c r="F9" s="48">
        <f>('PDRB PASURUAN'!F10/'PDRB PASURUAN'!$F$12)*100%</f>
        <v>1.6453800651555075E-2</v>
      </c>
      <c r="G9" s="48">
        <f>('PDRB PASURUAN'!G10/'PDRB PASURUAN'!$G$12)*100%</f>
        <v>1.6374945656748557E-2</v>
      </c>
      <c r="H9" s="48">
        <f>('PDRB PASURUAN'!H10/'PDRB PASURUAN'!$H$12)*100%</f>
        <v>1.6342680855204642E-2</v>
      </c>
      <c r="I9" s="48">
        <f>('PDRB PASURUAN'!I10/'PDRB PASURUAN'!$I$12)*100%</f>
        <v>1.6552387370104733E-2</v>
      </c>
      <c r="J9" s="48">
        <f>('PDRB PASURUAN'!J10/'PDRB PASURUAN'!$J$12)*100%</f>
        <v>1.6198753021230937E-2</v>
      </c>
      <c r="K9" s="48">
        <f>('PDRB PASURUAN'!K10/'PDRB PASURUAN'!$K$12)*100%</f>
        <v>1.5945174424476297E-2</v>
      </c>
      <c r="L9" s="48">
        <f>('PDRB PASURUAN'!L10/'PDRB PASURUAN'!$L$12)*100%</f>
        <v>1.5743935715676085E-2</v>
      </c>
      <c r="M9" s="48">
        <f>('PDRB PASURUAN'!M10/'PDRB PASURUAN'!$M$12)*100%</f>
        <v>1.6234537851039177E-2</v>
      </c>
    </row>
    <row r="10" spans="1:13" ht="15.75">
      <c r="A10" s="26" t="s">
        <v>11</v>
      </c>
      <c r="B10" s="31" t="s">
        <v>35</v>
      </c>
      <c r="C10" s="48">
        <f>('PDRB PASURUAN'!C11/'PDRB PASURUAN'!$C$12)*100%</f>
        <v>3.4303028501118063E-2</v>
      </c>
      <c r="D10" s="48">
        <f>('PDRB PASURUAN'!D11/'PDRB PASURUAN'!$D$12)*100%</f>
        <v>3.366112947613939E-2</v>
      </c>
      <c r="E10" s="48">
        <f>('PDRB PASURUAN'!E11/'PDRB PASURUAN'!$E$12)*100%</f>
        <v>3.2405583390704762E-2</v>
      </c>
      <c r="F10" s="48">
        <f>('PDRB PASURUAN'!F11/'PDRB PASURUAN'!$F$12)*100%</f>
        <v>3.1509640477015356E-2</v>
      </c>
      <c r="G10" s="48">
        <f>('PDRB PASURUAN'!G11/'PDRB PASURUAN'!$G$12)*100%</f>
        <v>3.0539326012546476E-2</v>
      </c>
      <c r="H10" s="48">
        <f>('PDRB PASURUAN'!H11/'PDRB PASURUAN'!$H$12)*100%</f>
        <v>3.0448304714284426E-2</v>
      </c>
      <c r="I10" s="48">
        <f>('PDRB PASURUAN'!I11/'PDRB PASURUAN'!$I$12)*100%</f>
        <v>3.0512850201090944E-2</v>
      </c>
      <c r="J10" s="48">
        <f>('PDRB PASURUAN'!J11/'PDRB PASURUAN'!$J$12)*100%</f>
        <v>2.9847344800044688E-2</v>
      </c>
      <c r="K10" s="48">
        <f>('PDRB PASURUAN'!K11/'PDRB PASURUAN'!$K$12)*100%</f>
        <v>2.940884679316761E-2</v>
      </c>
      <c r="L10" s="48">
        <f>('PDRB PASURUAN'!L11/'PDRB PASURUAN'!$L$12)*100%</f>
        <v>2.9176414326673283E-2</v>
      </c>
      <c r="M10" s="48">
        <f>('PDRB PASURUAN'!M11/'PDRB PASURUAN'!$M$12)*100%</f>
        <v>2.8363021294292613E-2</v>
      </c>
    </row>
    <row r="11" spans="1:13">
      <c r="A11" s="26" t="s">
        <v>12</v>
      </c>
      <c r="B11" s="2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PDRB JATIM</vt:lpstr>
      <vt:lpstr>PDRB PASURUAN</vt:lpstr>
      <vt:lpstr>LQ</vt:lpstr>
      <vt:lpstr>SS(PR)</vt:lpstr>
      <vt:lpstr>SS(PS)</vt:lpstr>
      <vt:lpstr>SS(DS)</vt:lpstr>
      <vt:lpstr>RATA-RATA</vt:lpstr>
      <vt:lpstr>kontribusi sektor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2021-05-24T07:23:43Z</dcterms:created>
  <dcterms:modified xsi:type="dcterms:W3CDTF">2021-09-28T09:03:14Z</dcterms:modified>
</cp:coreProperties>
</file>