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qbal\"/>
    </mc:Choice>
  </mc:AlternateContent>
  <bookViews>
    <workbookView xWindow="0" yWindow="0" windowWidth="20490" windowHeight="7755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3" i="1" l="1"/>
  <c r="N74" i="1"/>
  <c r="N75" i="1"/>
  <c r="N76" i="1"/>
  <c r="N77" i="1"/>
  <c r="N78" i="1"/>
  <c r="N79" i="1"/>
  <c r="N72" i="1"/>
  <c r="D79" i="1"/>
  <c r="M73" i="1"/>
  <c r="M74" i="1"/>
  <c r="M75" i="1"/>
  <c r="M76" i="1"/>
  <c r="M77" i="1"/>
  <c r="M78" i="1"/>
  <c r="M79" i="1"/>
  <c r="M72" i="1"/>
  <c r="B74" i="1"/>
  <c r="L73" i="1"/>
  <c r="L74" i="1"/>
  <c r="L75" i="1"/>
  <c r="L76" i="1"/>
  <c r="L77" i="1"/>
  <c r="L78" i="1"/>
  <c r="L79" i="1"/>
  <c r="D66" i="1"/>
  <c r="L72" i="1"/>
  <c r="K73" i="1"/>
  <c r="K74" i="1"/>
  <c r="K75" i="1"/>
  <c r="K76" i="1"/>
  <c r="K77" i="1"/>
  <c r="K78" i="1"/>
  <c r="K79" i="1"/>
  <c r="B67" i="1"/>
  <c r="B60" i="1"/>
  <c r="K72" i="1"/>
  <c r="L65" i="1" l="1"/>
  <c r="M65" i="1"/>
  <c r="N65" i="1"/>
  <c r="K65" i="1"/>
  <c r="D59" i="1"/>
  <c r="L64" i="1"/>
  <c r="M64" i="1"/>
  <c r="N64" i="1"/>
  <c r="K64" i="1"/>
  <c r="N59" i="1"/>
  <c r="N60" i="1"/>
  <c r="N61" i="1"/>
  <c r="N62" i="1"/>
  <c r="N63" i="1"/>
  <c r="M59" i="1"/>
  <c r="M60" i="1"/>
  <c r="M61" i="1"/>
  <c r="M62" i="1"/>
  <c r="M63" i="1"/>
  <c r="L59" i="1"/>
  <c r="L60" i="1"/>
  <c r="L61" i="1"/>
  <c r="L62" i="1"/>
  <c r="L63" i="1"/>
  <c r="K60" i="1"/>
  <c r="K61" i="1"/>
  <c r="K62" i="1"/>
  <c r="K63" i="1"/>
  <c r="N57" i="1"/>
  <c r="N58" i="1"/>
  <c r="N56" i="1"/>
  <c r="M57" i="1"/>
  <c r="M58" i="1"/>
  <c r="M56" i="1"/>
  <c r="K57" i="1"/>
  <c r="K58" i="1"/>
  <c r="K59" i="1"/>
  <c r="K56" i="1"/>
  <c r="L56" i="1"/>
  <c r="L57" i="1"/>
  <c r="L58" i="1"/>
  <c r="B52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K47" i="1"/>
  <c r="K48" i="1"/>
  <c r="K49" i="1"/>
  <c r="K50" i="1"/>
  <c r="K51" i="1"/>
  <c r="K52" i="1"/>
  <c r="K53" i="1"/>
  <c r="K46" i="1"/>
  <c r="B45" i="1"/>
  <c r="M43" i="1"/>
  <c r="N43" i="1"/>
  <c r="O43" i="1"/>
  <c r="L43" i="1"/>
  <c r="B42" i="1"/>
  <c r="E47" i="1" l="1"/>
  <c r="E54" i="1" s="1"/>
  <c r="C46" i="1"/>
  <c r="C53" i="1" s="1"/>
  <c r="E46" i="1"/>
  <c r="E53" i="1" s="1"/>
  <c r="E42" i="1"/>
  <c r="E48" i="1" s="1"/>
  <c r="E55" i="1" s="1"/>
  <c r="D42" i="1"/>
  <c r="D46" i="1" s="1"/>
  <c r="D53" i="1" s="1"/>
  <c r="C42" i="1"/>
  <c r="C45" i="1" s="1"/>
  <c r="C52" i="1" s="1"/>
  <c r="B46" i="1"/>
  <c r="B53" i="1" s="1"/>
  <c r="B47" i="1" l="1"/>
  <c r="B54" i="1" s="1"/>
  <c r="D48" i="1"/>
  <c r="D55" i="1" s="1"/>
  <c r="D47" i="1"/>
  <c r="D54" i="1" s="1"/>
  <c r="D45" i="1"/>
  <c r="D52" i="1" s="1"/>
  <c r="B48" i="1"/>
  <c r="B55" i="1" s="1"/>
  <c r="C48" i="1"/>
  <c r="C55" i="1" s="1"/>
  <c r="C47" i="1"/>
  <c r="C54" i="1" s="1"/>
  <c r="D60" i="1" s="1"/>
  <c r="E45" i="1"/>
  <c r="E52" i="1" s="1"/>
  <c r="D62" i="1" l="1"/>
  <c r="B62" i="1"/>
  <c r="D61" i="1"/>
  <c r="B61" i="1"/>
  <c r="D67" i="1"/>
  <c r="D69" i="1"/>
  <c r="D68" i="1"/>
  <c r="B69" i="1" l="1"/>
  <c r="B76" i="1" s="1"/>
  <c r="B68" i="1"/>
  <c r="B75" i="1" s="1"/>
  <c r="B73" i="1"/>
  <c r="D80" i="1" l="1"/>
  <c r="D81" i="1"/>
  <c r="D82" i="1"/>
</calcChain>
</file>

<file path=xl/sharedStrings.xml><?xml version="1.0" encoding="utf-8"?>
<sst xmlns="http://schemas.openxmlformats.org/spreadsheetml/2006/main" count="161" uniqueCount="100">
  <si>
    <t>SPK PEMILIHAN KAYU UNTUK KERAJINAN UKIR</t>
  </si>
  <si>
    <t>Menggunakan metode TOPSIS</t>
  </si>
  <si>
    <t>KRITERIA</t>
  </si>
  <si>
    <t>C1 = Tekstur Kayu</t>
  </si>
  <si>
    <t>C2 = Ketahanan Kayu</t>
  </si>
  <si>
    <t>C3 = Harga</t>
  </si>
  <si>
    <t>C4 = Berapa Lama Kayu Bertahan</t>
  </si>
  <si>
    <t>ALTERNATIF</t>
  </si>
  <si>
    <t>A1 = JATI</t>
  </si>
  <si>
    <t>A2 = MAHONI</t>
  </si>
  <si>
    <t>A3 = SENGON</t>
  </si>
  <si>
    <t>A4 = AKASIA</t>
  </si>
  <si>
    <t>NILAI</t>
  </si>
  <si>
    <t>BOBOT</t>
  </si>
  <si>
    <t>KERAS</t>
  </si>
  <si>
    <t>SEDANG</t>
  </si>
  <si>
    <t>LUNAK</t>
  </si>
  <si>
    <t>BENEFIT</t>
  </si>
  <si>
    <t>KETAHANAN KAYU</t>
  </si>
  <si>
    <t>HARGA</t>
  </si>
  <si>
    <t>BERAPA LAMA KETAHANAN KAYU</t>
  </si>
  <si>
    <t>DATA ALTERNATIV</t>
  </si>
  <si>
    <t>C1</t>
  </si>
  <si>
    <t>C2</t>
  </si>
  <si>
    <t>C3</t>
  </si>
  <si>
    <t>C4</t>
  </si>
  <si>
    <t>A1</t>
  </si>
  <si>
    <t>A2</t>
  </si>
  <si>
    <t>A3</t>
  </si>
  <si>
    <t>A4</t>
  </si>
  <si>
    <t xml:space="preserve">NORMALISASI KEPUTUSAN </t>
  </si>
  <si>
    <t>X1</t>
  </si>
  <si>
    <t>X2</t>
  </si>
  <si>
    <t>X3</t>
  </si>
  <si>
    <t>X4</t>
  </si>
  <si>
    <t>MATRIK KEPUTUSAN NORMALISASI BERBOBOT</t>
  </si>
  <si>
    <t>V1j</t>
  </si>
  <si>
    <t>V2j</t>
  </si>
  <si>
    <t>V3j</t>
  </si>
  <si>
    <t>V4j</t>
  </si>
  <si>
    <t>SOLUSI IDEAL POSITIF (A+) DAN (A-)</t>
  </si>
  <si>
    <t>Y1+</t>
  </si>
  <si>
    <t>Y2+</t>
  </si>
  <si>
    <t>Y3+</t>
  </si>
  <si>
    <t>Y4+</t>
  </si>
  <si>
    <t>A+</t>
  </si>
  <si>
    <t>Y1-</t>
  </si>
  <si>
    <t>Y2-</t>
  </si>
  <si>
    <t>Y3-</t>
  </si>
  <si>
    <t>Y4-</t>
  </si>
  <si>
    <t>A-</t>
  </si>
  <si>
    <t>PERHITUNGAN JARAK DENGAN SOLUSI IDEAL POSITIF</t>
  </si>
  <si>
    <t>D1+</t>
  </si>
  <si>
    <t>D2+</t>
  </si>
  <si>
    <t>D3+</t>
  </si>
  <si>
    <t>D4+</t>
  </si>
  <si>
    <t>PENDEKATAN SETIAP ALTERNATIV SETIAP SOLUSI IDEAL</t>
  </si>
  <si>
    <t>V1</t>
  </si>
  <si>
    <t>V2</t>
  </si>
  <si>
    <t>V3</t>
  </si>
  <si>
    <t>V4</t>
  </si>
  <si>
    <t>A1 = KAYU JATI</t>
  </si>
  <si>
    <t>COST</t>
  </si>
  <si>
    <t>D1-</t>
  </si>
  <si>
    <t>D2-</t>
  </si>
  <si>
    <t>D3-</t>
  </si>
  <si>
    <t>D4-</t>
  </si>
  <si>
    <t>KAYU TERBAIK</t>
  </si>
  <si>
    <t>SANGAT KERAS</t>
  </si>
  <si>
    <t>SIFAT FISIK KAYU</t>
  </si>
  <si>
    <t>TAHAN HAMA MAUPUN CUACA</t>
  </si>
  <si>
    <t>TAHAN CUACA</t>
  </si>
  <si>
    <t>TAHAN HAMA</t>
  </si>
  <si>
    <t>TIDAK MUDAH RAPUH</t>
  </si>
  <si>
    <t>0 - 50 000</t>
  </si>
  <si>
    <t>50 000 - 100 000</t>
  </si>
  <si>
    <t>100 000 - 150 000</t>
  </si>
  <si>
    <t>150 000 - 200 000</t>
  </si>
  <si>
    <t>BEBERAPA TAHUN</t>
  </si>
  <si>
    <t>LEBIH DARI 30 TAHUN</t>
  </si>
  <si>
    <t>LEBIH DARI 70 TAHUN</t>
  </si>
  <si>
    <t>RATUSAN TAHUN</t>
  </si>
  <si>
    <t>A5</t>
  </si>
  <si>
    <t>A6</t>
  </si>
  <si>
    <t>A7</t>
  </si>
  <si>
    <t>A8</t>
  </si>
  <si>
    <t>V5j</t>
  </si>
  <si>
    <t>V6j</t>
  </si>
  <si>
    <t>V7j</t>
  </si>
  <si>
    <t>V8j</t>
  </si>
  <si>
    <t>Y+</t>
  </si>
  <si>
    <t>Y-</t>
  </si>
  <si>
    <t>V5</t>
  </si>
  <si>
    <t>V6</t>
  </si>
  <si>
    <t>V7</t>
  </si>
  <si>
    <t>V8</t>
  </si>
  <si>
    <t>D+</t>
  </si>
  <si>
    <t>D-</t>
  </si>
  <si>
    <t>Hasil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</si>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</sst>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45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60" workbookViewId="0">
      <selection activeCell="J71" sqref="J71:N79"/>
    </sheetView>
  </sheetViews>
  <sheetFormatPr defaultRowHeight="15" x14ac:dyDescent="0.25"/>
  <cols>
    <col min="3" max="3" width="11" customWidth="1"/>
    <col min="10" max="10" width="12.140625" customWidth="1"/>
  </cols>
  <sheetData>
    <row r="1" spans="1:7" x14ac:dyDescent="0.25">
      <c r="A1" s="23" t="s">
        <v>0</v>
      </c>
      <c r="B1" s="23"/>
      <c r="C1" s="23"/>
      <c r="D1" s="23"/>
      <c r="E1" s="23"/>
    </row>
    <row r="2" spans="1:7" x14ac:dyDescent="0.25">
      <c r="A2" s="22" t="s">
        <v>1</v>
      </c>
      <c r="B2" s="22"/>
      <c r="C2" s="22"/>
      <c r="D2" s="22"/>
      <c r="E2" s="22"/>
    </row>
    <row r="5" spans="1:7" x14ac:dyDescent="0.25">
      <c r="A5" s="25" t="s">
        <v>2</v>
      </c>
      <c r="B5" s="25"/>
      <c r="C5" s="25"/>
      <c r="E5" s="25" t="s">
        <v>7</v>
      </c>
      <c r="F5" s="25"/>
      <c r="G5" s="25"/>
    </row>
    <row r="6" spans="1:7" x14ac:dyDescent="0.25">
      <c r="A6" s="18" t="s">
        <v>3</v>
      </c>
      <c r="B6" s="18"/>
      <c r="C6" s="18"/>
      <c r="E6" s="18" t="s">
        <v>8</v>
      </c>
      <c r="F6" s="18"/>
      <c r="G6" s="18"/>
    </row>
    <row r="7" spans="1:7" x14ac:dyDescent="0.25">
      <c r="A7" s="18" t="s">
        <v>4</v>
      </c>
      <c r="B7" s="18"/>
      <c r="C7" s="18"/>
      <c r="E7" s="18" t="s">
        <v>9</v>
      </c>
      <c r="F7" s="18"/>
      <c r="G7" s="18"/>
    </row>
    <row r="8" spans="1:7" x14ac:dyDescent="0.25">
      <c r="A8" s="18" t="s">
        <v>5</v>
      </c>
      <c r="B8" s="18"/>
      <c r="C8" s="18"/>
      <c r="E8" s="18" t="s">
        <v>10</v>
      </c>
      <c r="F8" s="18"/>
      <c r="G8" s="18"/>
    </row>
    <row r="9" spans="1:7" x14ac:dyDescent="0.25">
      <c r="A9" s="1" t="s">
        <v>6</v>
      </c>
      <c r="B9" s="1"/>
      <c r="C9" s="1"/>
      <c r="E9" s="18" t="s">
        <v>11</v>
      </c>
      <c r="F9" s="18"/>
      <c r="G9" s="18"/>
    </row>
    <row r="12" spans="1:7" ht="15" customHeight="1" x14ac:dyDescent="0.25">
      <c r="A12" s="24" t="s">
        <v>69</v>
      </c>
      <c r="B12" s="24"/>
      <c r="C12" s="24"/>
      <c r="D12" s="3" t="s">
        <v>12</v>
      </c>
      <c r="E12" s="3" t="s">
        <v>13</v>
      </c>
      <c r="F12" s="20" t="s">
        <v>17</v>
      </c>
    </row>
    <row r="13" spans="1:7" x14ac:dyDescent="0.25">
      <c r="A13" s="18" t="s">
        <v>68</v>
      </c>
      <c r="B13" s="18"/>
      <c r="C13" s="18"/>
      <c r="D13" s="2">
        <v>9</v>
      </c>
      <c r="E13" s="21">
        <v>0.35</v>
      </c>
      <c r="F13" s="20"/>
    </row>
    <row r="14" spans="1:7" x14ac:dyDescent="0.25">
      <c r="A14" s="18" t="s">
        <v>14</v>
      </c>
      <c r="B14" s="18"/>
      <c r="C14" s="18"/>
      <c r="D14" s="2">
        <v>7</v>
      </c>
      <c r="E14" s="21"/>
      <c r="F14" s="20"/>
    </row>
    <row r="15" spans="1:7" x14ac:dyDescent="0.25">
      <c r="A15" s="18" t="s">
        <v>15</v>
      </c>
      <c r="B15" s="18"/>
      <c r="C15" s="18"/>
      <c r="D15" s="2">
        <v>5</v>
      </c>
      <c r="E15" s="21"/>
      <c r="F15" s="20"/>
    </row>
    <row r="16" spans="1:7" x14ac:dyDescent="0.25">
      <c r="A16" s="18" t="s">
        <v>16</v>
      </c>
      <c r="B16" s="18"/>
      <c r="C16" s="18"/>
      <c r="D16" s="2">
        <v>3</v>
      </c>
      <c r="E16" s="21"/>
      <c r="F16" s="20"/>
    </row>
    <row r="17" spans="1:6" ht="15" customHeight="1" x14ac:dyDescent="0.25">
      <c r="A17" s="24" t="s">
        <v>18</v>
      </c>
      <c r="B17" s="24"/>
      <c r="C17" s="24"/>
      <c r="D17" s="3" t="s">
        <v>12</v>
      </c>
      <c r="E17" s="3" t="s">
        <v>13</v>
      </c>
      <c r="F17" s="20" t="s">
        <v>17</v>
      </c>
    </row>
    <row r="18" spans="1:6" x14ac:dyDescent="0.25">
      <c r="A18" s="18" t="s">
        <v>70</v>
      </c>
      <c r="B18" s="18"/>
      <c r="C18" s="18"/>
      <c r="D18" s="2">
        <v>9</v>
      </c>
      <c r="E18" s="21">
        <v>0.25</v>
      </c>
      <c r="F18" s="20"/>
    </row>
    <row r="19" spans="1:6" x14ac:dyDescent="0.25">
      <c r="A19" s="18" t="s">
        <v>71</v>
      </c>
      <c r="B19" s="18"/>
      <c r="C19" s="18"/>
      <c r="D19" s="2">
        <v>7</v>
      </c>
      <c r="E19" s="21"/>
      <c r="F19" s="20"/>
    </row>
    <row r="20" spans="1:6" x14ac:dyDescent="0.25">
      <c r="A20" s="18" t="s">
        <v>72</v>
      </c>
      <c r="B20" s="18"/>
      <c r="C20" s="18"/>
      <c r="D20" s="2">
        <v>5</v>
      </c>
      <c r="E20" s="21"/>
      <c r="F20" s="20"/>
    </row>
    <row r="21" spans="1:6" x14ac:dyDescent="0.25">
      <c r="A21" s="18" t="s">
        <v>73</v>
      </c>
      <c r="B21" s="18"/>
      <c r="C21" s="18"/>
      <c r="D21" s="2">
        <v>3</v>
      </c>
      <c r="E21" s="21"/>
      <c r="F21" s="20"/>
    </row>
    <row r="22" spans="1:6" ht="15" customHeight="1" x14ac:dyDescent="0.25">
      <c r="A22" s="24" t="s">
        <v>19</v>
      </c>
      <c r="B22" s="24"/>
      <c r="C22" s="24"/>
      <c r="D22" s="3" t="s">
        <v>12</v>
      </c>
      <c r="E22" s="3" t="s">
        <v>13</v>
      </c>
      <c r="F22" s="20" t="s">
        <v>62</v>
      </c>
    </row>
    <row r="23" spans="1:6" x14ac:dyDescent="0.25">
      <c r="A23" s="18" t="s">
        <v>74</v>
      </c>
      <c r="B23" s="18"/>
      <c r="C23" s="18"/>
      <c r="D23" s="2">
        <v>9</v>
      </c>
      <c r="E23" s="21">
        <v>0.15</v>
      </c>
      <c r="F23" s="20"/>
    </row>
    <row r="24" spans="1:6" x14ac:dyDescent="0.25">
      <c r="A24" s="18" t="s">
        <v>75</v>
      </c>
      <c r="B24" s="18"/>
      <c r="C24" s="18"/>
      <c r="D24" s="2">
        <v>7</v>
      </c>
      <c r="E24" s="21"/>
      <c r="F24" s="20"/>
    </row>
    <row r="25" spans="1:6" x14ac:dyDescent="0.25">
      <c r="A25" s="18" t="s">
        <v>76</v>
      </c>
      <c r="B25" s="18"/>
      <c r="C25" s="18"/>
      <c r="D25" s="2">
        <v>5</v>
      </c>
      <c r="E25" s="21"/>
      <c r="F25" s="20"/>
    </row>
    <row r="26" spans="1:6" x14ac:dyDescent="0.25">
      <c r="A26" s="18" t="s">
        <v>77</v>
      </c>
      <c r="B26" s="18"/>
      <c r="C26" s="18"/>
      <c r="D26" s="2">
        <v>3</v>
      </c>
      <c r="E26" s="21"/>
      <c r="F26" s="20"/>
    </row>
    <row r="27" spans="1:6" ht="15" customHeight="1" x14ac:dyDescent="0.25">
      <c r="A27" s="24" t="s">
        <v>20</v>
      </c>
      <c r="B27" s="24"/>
      <c r="C27" s="24"/>
      <c r="D27" s="3" t="s">
        <v>12</v>
      </c>
      <c r="E27" s="3" t="s">
        <v>13</v>
      </c>
      <c r="F27" s="20" t="s">
        <v>17</v>
      </c>
    </row>
    <row r="28" spans="1:6" x14ac:dyDescent="0.25">
      <c r="A28" s="18" t="s">
        <v>78</v>
      </c>
      <c r="B28" s="18"/>
      <c r="C28" s="18"/>
      <c r="D28" s="2">
        <v>9</v>
      </c>
      <c r="E28" s="21">
        <v>0.25</v>
      </c>
      <c r="F28" s="20"/>
    </row>
    <row r="29" spans="1:6" x14ac:dyDescent="0.25">
      <c r="A29" s="18" t="s">
        <v>79</v>
      </c>
      <c r="B29" s="18"/>
      <c r="C29" s="18"/>
      <c r="D29" s="2">
        <v>7</v>
      </c>
      <c r="E29" s="21"/>
      <c r="F29" s="20"/>
    </row>
    <row r="30" spans="1:6" x14ac:dyDescent="0.25">
      <c r="A30" s="18" t="s">
        <v>80</v>
      </c>
      <c r="B30" s="18"/>
      <c r="C30" s="18"/>
      <c r="D30" s="2">
        <v>5</v>
      </c>
      <c r="E30" s="21"/>
      <c r="F30" s="20"/>
    </row>
    <row r="31" spans="1:6" x14ac:dyDescent="0.25">
      <c r="A31" s="18" t="s">
        <v>81</v>
      </c>
      <c r="B31" s="18"/>
      <c r="C31" s="18"/>
      <c r="D31" s="2">
        <v>3</v>
      </c>
      <c r="E31" s="21"/>
      <c r="F31" s="20"/>
    </row>
    <row r="32" spans="1:6" x14ac:dyDescent="0.25">
      <c r="A32" t="s">
        <v>21</v>
      </c>
    </row>
    <row r="33" spans="1:15" x14ac:dyDescent="0.25">
      <c r="A33" s="12" t="s">
        <v>7</v>
      </c>
      <c r="B33" s="12"/>
      <c r="C33" s="13" t="s">
        <v>2</v>
      </c>
      <c r="D33" s="14"/>
      <c r="E33" s="14"/>
      <c r="F33" s="14"/>
      <c r="J33" s="12" t="s">
        <v>7</v>
      </c>
      <c r="K33" s="12"/>
      <c r="L33" s="13" t="s">
        <v>2</v>
      </c>
      <c r="M33" s="14"/>
      <c r="N33" s="14"/>
      <c r="O33" s="14"/>
    </row>
    <row r="34" spans="1:15" x14ac:dyDescent="0.25">
      <c r="A34" s="12"/>
      <c r="B34" s="12"/>
      <c r="C34" s="6" t="s">
        <v>22</v>
      </c>
      <c r="D34" s="6" t="s">
        <v>23</v>
      </c>
      <c r="E34" s="6" t="s">
        <v>24</v>
      </c>
      <c r="F34" s="6" t="s">
        <v>25</v>
      </c>
      <c r="J34" s="12"/>
      <c r="K34" s="12"/>
      <c r="L34" s="6" t="s">
        <v>22</v>
      </c>
      <c r="M34" s="6" t="s">
        <v>23</v>
      </c>
      <c r="N34" s="6" t="s">
        <v>24</v>
      </c>
      <c r="O34" s="6" t="s">
        <v>25</v>
      </c>
    </row>
    <row r="35" spans="1:15" x14ac:dyDescent="0.25">
      <c r="A35" s="11" t="s">
        <v>26</v>
      </c>
      <c r="B35" s="11"/>
      <c r="C35" s="4">
        <v>5</v>
      </c>
      <c r="D35" s="4">
        <v>5</v>
      </c>
      <c r="E35" s="4">
        <v>5</v>
      </c>
      <c r="F35" s="4">
        <v>5</v>
      </c>
      <c r="J35" s="11" t="s">
        <v>26</v>
      </c>
      <c r="K35" s="11"/>
      <c r="L35" s="4">
        <v>9</v>
      </c>
      <c r="M35" s="4">
        <v>9</v>
      </c>
      <c r="N35" s="4">
        <v>3</v>
      </c>
      <c r="O35" s="4">
        <v>9</v>
      </c>
    </row>
    <row r="36" spans="1:15" x14ac:dyDescent="0.25">
      <c r="A36" s="11" t="s">
        <v>27</v>
      </c>
      <c r="B36" s="11"/>
      <c r="C36" s="4">
        <v>5</v>
      </c>
      <c r="D36" s="4">
        <v>5</v>
      </c>
      <c r="E36" s="4">
        <v>3</v>
      </c>
      <c r="F36" s="4">
        <v>3</v>
      </c>
      <c r="J36" s="11" t="s">
        <v>27</v>
      </c>
      <c r="K36" s="11"/>
      <c r="L36" s="4">
        <v>5</v>
      </c>
      <c r="M36" s="4">
        <v>3</v>
      </c>
      <c r="N36" s="4">
        <v>7</v>
      </c>
      <c r="O36" s="4">
        <v>5</v>
      </c>
    </row>
    <row r="37" spans="1:15" x14ac:dyDescent="0.25">
      <c r="A37" s="11" t="s">
        <v>28</v>
      </c>
      <c r="B37" s="11"/>
      <c r="C37" s="4">
        <v>3</v>
      </c>
      <c r="D37" s="4">
        <v>3</v>
      </c>
      <c r="E37" s="4">
        <v>1</v>
      </c>
      <c r="F37" s="4">
        <v>3</v>
      </c>
      <c r="J37" s="11" t="s">
        <v>28</v>
      </c>
      <c r="K37" s="11"/>
      <c r="L37" s="4">
        <v>7</v>
      </c>
      <c r="M37" s="4">
        <v>9</v>
      </c>
      <c r="N37" s="4">
        <v>3</v>
      </c>
      <c r="O37" s="4">
        <v>9</v>
      </c>
    </row>
    <row r="38" spans="1:15" x14ac:dyDescent="0.25">
      <c r="A38" s="11" t="s">
        <v>29</v>
      </c>
      <c r="B38" s="11"/>
      <c r="C38" s="4">
        <v>3</v>
      </c>
      <c r="D38" s="4">
        <v>3</v>
      </c>
      <c r="E38" s="4">
        <v>1</v>
      </c>
      <c r="F38" s="4">
        <v>1</v>
      </c>
      <c r="J38" s="11" t="s">
        <v>29</v>
      </c>
      <c r="K38" s="11"/>
      <c r="L38" s="4">
        <v>5</v>
      </c>
      <c r="M38" s="4">
        <v>5</v>
      </c>
      <c r="N38" s="4">
        <v>7</v>
      </c>
      <c r="O38" s="4">
        <v>7</v>
      </c>
    </row>
    <row r="39" spans="1:15" x14ac:dyDescent="0.25">
      <c r="J39" s="11" t="s">
        <v>82</v>
      </c>
      <c r="K39" s="11"/>
      <c r="L39" s="4">
        <v>9</v>
      </c>
      <c r="M39" s="4">
        <v>9</v>
      </c>
      <c r="N39" s="4">
        <v>3</v>
      </c>
      <c r="O39" s="4">
        <v>9</v>
      </c>
    </row>
    <row r="40" spans="1:15" x14ac:dyDescent="0.25">
      <c r="A40" s="22" t="s">
        <v>30</v>
      </c>
      <c r="B40" s="22"/>
      <c r="C40" s="22"/>
      <c r="J40" s="11" t="s">
        <v>83</v>
      </c>
      <c r="K40" s="11"/>
      <c r="L40" s="4">
        <v>7</v>
      </c>
      <c r="M40" s="4">
        <v>9</v>
      </c>
      <c r="N40" s="4">
        <v>5</v>
      </c>
      <c r="O40" s="4">
        <v>7</v>
      </c>
    </row>
    <row r="41" spans="1:15" x14ac:dyDescent="0.25">
      <c r="A41" s="6" t="s">
        <v>12</v>
      </c>
      <c r="B41" s="6" t="s">
        <v>31</v>
      </c>
      <c r="C41" s="6" t="s">
        <v>32</v>
      </c>
      <c r="D41" s="6" t="s">
        <v>33</v>
      </c>
      <c r="E41" s="6" t="s">
        <v>34</v>
      </c>
      <c r="J41" s="11" t="s">
        <v>84</v>
      </c>
      <c r="K41" s="11"/>
      <c r="L41" s="4">
        <v>7</v>
      </c>
      <c r="M41" s="4">
        <v>7</v>
      </c>
      <c r="N41" s="4">
        <v>7</v>
      </c>
      <c r="O41" s="4">
        <v>7</v>
      </c>
    </row>
    <row r="42" spans="1:15" x14ac:dyDescent="0.25">
      <c r="A42" s="4"/>
      <c r="B42" s="4">
        <f>SQRT((C35^2)+(C36^2)+(C37^2)+(C38^2))</f>
        <v>8.2462112512353212</v>
      </c>
      <c r="C42" s="4">
        <f>SQRT((D35^2)+(D36^2)+(D37^2)+(D38^2))</f>
        <v>8.2462112512353212</v>
      </c>
      <c r="D42" s="4">
        <f>SQRT((E35^2)+(E36^2)+(E37^2)+(E38^2))</f>
        <v>6</v>
      </c>
      <c r="E42" s="4">
        <f>SQRT((F35^2)+(F36^2)+(F37^2)+(F38^2))</f>
        <v>6.6332495807107996</v>
      </c>
      <c r="J42" s="11" t="s">
        <v>85</v>
      </c>
      <c r="K42" s="11"/>
      <c r="L42" s="4">
        <v>7</v>
      </c>
      <c r="M42" s="4">
        <v>5</v>
      </c>
      <c r="N42" s="4">
        <v>7</v>
      </c>
      <c r="O42" s="4">
        <v>7</v>
      </c>
    </row>
    <row r="43" spans="1:15" x14ac:dyDescent="0.25">
      <c r="J43" s="10"/>
      <c r="K43" s="10"/>
      <c r="L43" s="4">
        <f>SQRT((L35^2)+(L36^2)+(L37^2)+(L38^2)+(L39^2)+(L40^2)+(L41^2)+(L42^2))</f>
        <v>20.199009876724155</v>
      </c>
      <c r="M43" s="4">
        <f>SQRT((M35^2)+(M36^2)+(M37^2)+(M38^2)+(M39^2)+(M40^2)+(M41^2)+(M42^2))</f>
        <v>20.784609690826528</v>
      </c>
      <c r="N43" s="4">
        <f>SQRT((N35^2)+(N36^2)+(N37^2)+(N38^2)+(N39^2)+(N40^2)+(N41^2)+(N42^2))</f>
        <v>15.748015748023622</v>
      </c>
      <c r="O43" s="4">
        <f>SQRT((O35^2)+(O36^2)+(O37^2)+(O38^2)+(O39^2)+(O40^2)+(O41^2)+(O42^2))</f>
        <v>21.540659228538015</v>
      </c>
    </row>
    <row r="44" spans="1:15" x14ac:dyDescent="0.25">
      <c r="A44" s="5"/>
      <c r="B44" s="5" t="s">
        <v>22</v>
      </c>
      <c r="C44" s="5" t="s">
        <v>23</v>
      </c>
      <c r="D44" s="5" t="s">
        <v>24</v>
      </c>
      <c r="E44" s="5" t="s">
        <v>25</v>
      </c>
    </row>
    <row r="45" spans="1:15" x14ac:dyDescent="0.25">
      <c r="A45" s="5" t="s">
        <v>26</v>
      </c>
      <c r="B45" s="4">
        <f>C35/B$42</f>
        <v>0.60633906259083248</v>
      </c>
      <c r="C45" s="4">
        <f>D35/C$42</f>
        <v>0.60633906259083248</v>
      </c>
      <c r="D45" s="4">
        <f>E35/D$42</f>
        <v>0.83333333333333337</v>
      </c>
      <c r="E45" s="4">
        <f>F35/E$42</f>
        <v>0.75377836144440902</v>
      </c>
      <c r="J45" s="5"/>
      <c r="K45" s="5" t="s">
        <v>22</v>
      </c>
      <c r="L45" s="5" t="s">
        <v>23</v>
      </c>
      <c r="M45" s="5" t="s">
        <v>24</v>
      </c>
      <c r="N45" s="5" t="s">
        <v>25</v>
      </c>
    </row>
    <row r="46" spans="1:15" x14ac:dyDescent="0.25">
      <c r="A46" s="5" t="s">
        <v>27</v>
      </c>
      <c r="B46" s="4">
        <f t="shared" ref="B46:E48" si="0">C36/B$42</f>
        <v>0.60633906259083248</v>
      </c>
      <c r="C46" s="4">
        <f t="shared" si="0"/>
        <v>0.60633906259083248</v>
      </c>
      <c r="D46" s="4">
        <f t="shared" si="0"/>
        <v>0.5</v>
      </c>
      <c r="E46" s="4">
        <f t="shared" si="0"/>
        <v>0.45226701686664544</v>
      </c>
      <c r="J46" s="5" t="s">
        <v>26</v>
      </c>
      <c r="K46" s="4">
        <f>L35/L$43</f>
        <v>0.44556639433950346</v>
      </c>
      <c r="L46" s="4">
        <f>M35/M$43</f>
        <v>0.4330127018922193</v>
      </c>
      <c r="M46" s="4">
        <f>N35/N$43</f>
        <v>0.19050019050028574</v>
      </c>
      <c r="N46" s="4">
        <f>O35/O$43</f>
        <v>0.41781451089836674</v>
      </c>
    </row>
    <row r="47" spans="1:15" x14ac:dyDescent="0.25">
      <c r="A47" s="5" t="s">
        <v>28</v>
      </c>
      <c r="B47" s="4">
        <f t="shared" si="0"/>
        <v>0.36380343755449945</v>
      </c>
      <c r="C47" s="4">
        <f t="shared" si="0"/>
        <v>0.36380343755449945</v>
      </c>
      <c r="D47" s="4">
        <f t="shared" si="0"/>
        <v>0.16666666666666666</v>
      </c>
      <c r="E47" s="4">
        <f>F37/E$42</f>
        <v>0.45226701686664544</v>
      </c>
      <c r="J47" s="5" t="s">
        <v>27</v>
      </c>
      <c r="K47" s="4">
        <f t="shared" ref="K47:N53" si="1">L36/L$43</f>
        <v>0.2475368857441686</v>
      </c>
      <c r="L47" s="4">
        <f t="shared" si="1"/>
        <v>0.14433756729740643</v>
      </c>
      <c r="M47" s="4">
        <f t="shared" si="1"/>
        <v>0.44450044450066672</v>
      </c>
      <c r="N47" s="4">
        <f t="shared" si="1"/>
        <v>0.23211917272131485</v>
      </c>
    </row>
    <row r="48" spans="1:15" x14ac:dyDescent="0.25">
      <c r="A48" s="5" t="s">
        <v>29</v>
      </c>
      <c r="B48" s="4">
        <f t="shared" si="0"/>
        <v>0.36380343755449945</v>
      </c>
      <c r="C48" s="4">
        <f t="shared" si="0"/>
        <v>0.36380343755449945</v>
      </c>
      <c r="D48" s="4">
        <f t="shared" si="0"/>
        <v>0.16666666666666666</v>
      </c>
      <c r="E48" s="4">
        <f>F38/E$42</f>
        <v>0.15075567228888181</v>
      </c>
      <c r="J48" s="5" t="s">
        <v>28</v>
      </c>
      <c r="K48" s="4">
        <f t="shared" si="1"/>
        <v>0.34655164004183603</v>
      </c>
      <c r="L48" s="4">
        <f t="shared" si="1"/>
        <v>0.4330127018922193</v>
      </c>
      <c r="M48" s="4">
        <f t="shared" si="1"/>
        <v>0.19050019050028574</v>
      </c>
      <c r="N48" s="4">
        <f t="shared" si="1"/>
        <v>0.41781451089836674</v>
      </c>
    </row>
    <row r="49" spans="1:14" x14ac:dyDescent="0.25">
      <c r="J49" s="5" t="s">
        <v>29</v>
      </c>
      <c r="K49" s="4">
        <f t="shared" si="1"/>
        <v>0.2475368857441686</v>
      </c>
      <c r="L49" s="4">
        <f t="shared" si="1"/>
        <v>0.24056261216234406</v>
      </c>
      <c r="M49" s="4">
        <f t="shared" si="1"/>
        <v>0.44450044450066672</v>
      </c>
      <c r="N49" s="4">
        <f t="shared" si="1"/>
        <v>0.32496684180984076</v>
      </c>
    </row>
    <row r="50" spans="1:14" x14ac:dyDescent="0.25">
      <c r="A50" s="23" t="s">
        <v>35</v>
      </c>
      <c r="B50" s="23"/>
      <c r="C50" s="23"/>
      <c r="D50" s="23"/>
      <c r="E50" s="23"/>
      <c r="J50" s="5" t="s">
        <v>82</v>
      </c>
      <c r="K50" s="4">
        <f t="shared" si="1"/>
        <v>0.44556639433950346</v>
      </c>
      <c r="L50" s="4">
        <f t="shared" si="1"/>
        <v>0.4330127018922193</v>
      </c>
      <c r="M50" s="4">
        <f t="shared" si="1"/>
        <v>0.19050019050028574</v>
      </c>
      <c r="N50" s="4">
        <f t="shared" si="1"/>
        <v>0.41781451089836674</v>
      </c>
    </row>
    <row r="51" spans="1:14" x14ac:dyDescent="0.25">
      <c r="A51" s="4"/>
      <c r="B51" s="5" t="s">
        <v>22</v>
      </c>
      <c r="C51" s="5" t="s">
        <v>23</v>
      </c>
      <c r="D51" s="5" t="s">
        <v>24</v>
      </c>
      <c r="E51" s="5" t="s">
        <v>25</v>
      </c>
      <c r="J51" s="5" t="s">
        <v>83</v>
      </c>
      <c r="K51" s="4">
        <f t="shared" si="1"/>
        <v>0.34655164004183603</v>
      </c>
      <c r="L51" s="4">
        <f t="shared" si="1"/>
        <v>0.4330127018922193</v>
      </c>
      <c r="M51" s="4">
        <f t="shared" si="1"/>
        <v>0.31750031750047625</v>
      </c>
      <c r="N51" s="4">
        <f t="shared" si="1"/>
        <v>0.32496684180984076</v>
      </c>
    </row>
    <row r="52" spans="1:14" x14ac:dyDescent="0.25">
      <c r="A52" s="5" t="s">
        <v>36</v>
      </c>
      <c r="B52" s="4">
        <f>B45*E$13</f>
        <v>0.21221867190679136</v>
      </c>
      <c r="C52" s="4">
        <f>C45*E$18</f>
        <v>0.15158476564770812</v>
      </c>
      <c r="D52" s="4">
        <f>D45*E$23</f>
        <v>0.125</v>
      </c>
      <c r="E52" s="4">
        <f>E45*E$28</f>
        <v>0.18844459036110225</v>
      </c>
      <c r="J52" s="5" t="s">
        <v>84</v>
      </c>
      <c r="K52" s="4">
        <f t="shared" si="1"/>
        <v>0.34655164004183603</v>
      </c>
      <c r="L52" s="4">
        <f t="shared" si="1"/>
        <v>0.33678765702728169</v>
      </c>
      <c r="M52" s="4">
        <f t="shared" si="1"/>
        <v>0.44450044450066672</v>
      </c>
      <c r="N52" s="4">
        <f t="shared" si="1"/>
        <v>0.32496684180984076</v>
      </c>
    </row>
    <row r="53" spans="1:14" x14ac:dyDescent="0.25">
      <c r="A53" s="5" t="s">
        <v>37</v>
      </c>
      <c r="B53" s="4">
        <f>B46*E$13</f>
        <v>0.21221867190679136</v>
      </c>
      <c r="C53" s="4">
        <f>C46*E$18</f>
        <v>0.15158476564770812</v>
      </c>
      <c r="D53" s="4">
        <f>D46*E$23</f>
        <v>7.4999999999999997E-2</v>
      </c>
      <c r="E53" s="4">
        <f>E46*E$28</f>
        <v>0.11306675421666136</v>
      </c>
      <c r="J53" s="5" t="s">
        <v>85</v>
      </c>
      <c r="K53" s="4">
        <f t="shared" si="1"/>
        <v>0.34655164004183603</v>
      </c>
      <c r="L53" s="4">
        <f t="shared" si="1"/>
        <v>0.24056261216234406</v>
      </c>
      <c r="M53" s="4">
        <f t="shared" si="1"/>
        <v>0.44450044450066672</v>
      </c>
      <c r="N53" s="4">
        <f t="shared" si="1"/>
        <v>0.32496684180984076</v>
      </c>
    </row>
    <row r="54" spans="1:14" x14ac:dyDescent="0.25">
      <c r="A54" s="5" t="s">
        <v>38</v>
      </c>
      <c r="B54" s="4">
        <f>B47*E$13</f>
        <v>0.12733120314407481</v>
      </c>
      <c r="C54" s="4">
        <f>C47*E$18</f>
        <v>9.0950859388624863E-2</v>
      </c>
      <c r="D54" s="4">
        <f>D47*E$23</f>
        <v>2.4999999999999998E-2</v>
      </c>
      <c r="E54" s="4">
        <f>E47*E$28</f>
        <v>0.11306675421666136</v>
      </c>
    </row>
    <row r="55" spans="1:14" x14ac:dyDescent="0.25">
      <c r="A55" s="5" t="s">
        <v>39</v>
      </c>
      <c r="B55" s="4">
        <f>B48*E$13</f>
        <v>0.12733120314407481</v>
      </c>
      <c r="C55" s="4">
        <f>C48*E$18</f>
        <v>9.0950859388624863E-2</v>
      </c>
      <c r="D55" s="4">
        <f>D48*E$23</f>
        <v>2.4999999999999998E-2</v>
      </c>
      <c r="E55" s="4">
        <f>E48*E$28</f>
        <v>3.7688918072220454E-2</v>
      </c>
      <c r="J55" s="4"/>
      <c r="K55" s="5" t="s">
        <v>22</v>
      </c>
      <c r="L55" s="5" t="s">
        <v>23</v>
      </c>
      <c r="M55" s="5" t="s">
        <v>24</v>
      </c>
      <c r="N55" s="5" t="s">
        <v>25</v>
      </c>
    </row>
    <row r="56" spans="1:14" x14ac:dyDescent="0.25">
      <c r="J56" s="5" t="s">
        <v>36</v>
      </c>
      <c r="K56" s="4">
        <f>K46*E$13</f>
        <v>0.15594823801882621</v>
      </c>
      <c r="L56" s="4">
        <f>L46*E$18</f>
        <v>0.10825317547305482</v>
      </c>
      <c r="M56" s="4">
        <f>M46*E$23</f>
        <v>2.8575028575042859E-2</v>
      </c>
      <c r="N56" s="4">
        <f>N46*E$28</f>
        <v>0.10445362772459169</v>
      </c>
    </row>
    <row r="57" spans="1:14" x14ac:dyDescent="0.25">
      <c r="A57" s="19" t="s">
        <v>40</v>
      </c>
      <c r="B57" s="19"/>
      <c r="C57" s="19"/>
      <c r="D57" s="19"/>
      <c r="J57" s="5" t="s">
        <v>37</v>
      </c>
      <c r="K57" s="4">
        <f t="shared" ref="K57:K63" si="2">K47*E$13</f>
        <v>8.6637910010459007E-2</v>
      </c>
      <c r="L57" s="4">
        <f t="shared" ref="L57:L63" si="3">L47*E$18</f>
        <v>3.6084391824351608E-2</v>
      </c>
      <c r="M57" s="4">
        <f t="shared" ref="M57:M63" si="4">M47*E$23</f>
        <v>6.6675066675100009E-2</v>
      </c>
      <c r="N57" s="4">
        <f t="shared" ref="N57:N63" si="5">N47*E$28</f>
        <v>5.8029793180328713E-2</v>
      </c>
    </row>
    <row r="58" spans="1:14" x14ac:dyDescent="0.25">
      <c r="A58" s="5"/>
      <c r="B58" s="5" t="s">
        <v>45</v>
      </c>
      <c r="C58" s="5"/>
      <c r="D58" s="5" t="s">
        <v>50</v>
      </c>
      <c r="J58" s="5" t="s">
        <v>38</v>
      </c>
      <c r="K58" s="4">
        <f t="shared" si="2"/>
        <v>0.12129307401464261</v>
      </c>
      <c r="L58" s="4">
        <f t="shared" si="3"/>
        <v>0.10825317547305482</v>
      </c>
      <c r="M58" s="4">
        <f t="shared" si="4"/>
        <v>2.8575028575042859E-2</v>
      </c>
      <c r="N58" s="4">
        <f t="shared" si="5"/>
        <v>0.10445362772459169</v>
      </c>
    </row>
    <row r="59" spans="1:14" x14ac:dyDescent="0.25">
      <c r="A59" s="5" t="s">
        <v>41</v>
      </c>
      <c r="B59" s="5"/>
      <c r="C59" s="5" t="s">
        <v>46</v>
      </c>
      <c r="D59" s="5">
        <f>MIN(K56:K63)</f>
        <v>8.6637910010459007E-2</v>
      </c>
      <c r="J59" s="5" t="s">
        <v>39</v>
      </c>
      <c r="K59" s="4">
        <f t="shared" si="2"/>
        <v>8.6637910010459007E-2</v>
      </c>
      <c r="L59" s="4">
        <f t="shared" si="3"/>
        <v>6.0140653040586016E-2</v>
      </c>
      <c r="M59" s="4">
        <f t="shared" si="4"/>
        <v>6.6675066675100009E-2</v>
      </c>
      <c r="N59" s="4">
        <f t="shared" si="5"/>
        <v>8.1241710452460189E-2</v>
      </c>
    </row>
    <row r="60" spans="1:14" x14ac:dyDescent="0.25">
      <c r="A60" s="5" t="s">
        <v>42</v>
      </c>
      <c r="B60" s="5">
        <f>MAX(C52:C55)</f>
        <v>0.15158476564770812</v>
      </c>
      <c r="C60" s="5" t="s">
        <v>47</v>
      </c>
      <c r="D60" s="5">
        <f>MIN(C52:C55)</f>
        <v>9.0950859388624863E-2</v>
      </c>
      <c r="J60" s="5" t="s">
        <v>86</v>
      </c>
      <c r="K60" s="4">
        <f t="shared" si="2"/>
        <v>0.15594823801882621</v>
      </c>
      <c r="L60" s="4">
        <f t="shared" si="3"/>
        <v>0.10825317547305482</v>
      </c>
      <c r="M60" s="4">
        <f t="shared" si="4"/>
        <v>2.8575028575042859E-2</v>
      </c>
      <c r="N60" s="4">
        <f t="shared" si="5"/>
        <v>0.10445362772459169</v>
      </c>
    </row>
    <row r="61" spans="1:14" x14ac:dyDescent="0.25">
      <c r="A61" s="5" t="s">
        <v>43</v>
      </c>
      <c r="B61" s="5">
        <f>MIN(D52:D55)</f>
        <v>2.4999999999999998E-2</v>
      </c>
      <c r="C61" s="5" t="s">
        <v>48</v>
      </c>
      <c r="D61" s="5">
        <f>MAX(D52:D55)</f>
        <v>0.125</v>
      </c>
      <c r="J61" s="5" t="s">
        <v>87</v>
      </c>
      <c r="K61" s="4">
        <f t="shared" si="2"/>
        <v>0.12129307401464261</v>
      </c>
      <c r="L61" s="4">
        <f t="shared" si="3"/>
        <v>0.10825317547305482</v>
      </c>
      <c r="M61" s="4">
        <f t="shared" si="4"/>
        <v>4.7625047625071436E-2</v>
      </c>
      <c r="N61" s="4">
        <f t="shared" si="5"/>
        <v>8.1241710452460189E-2</v>
      </c>
    </row>
    <row r="62" spans="1:14" x14ac:dyDescent="0.25">
      <c r="A62" s="5" t="s">
        <v>44</v>
      </c>
      <c r="B62" s="5">
        <f>MAX(E52:E55)</f>
        <v>0.18844459036110225</v>
      </c>
      <c r="C62" s="5" t="s">
        <v>49</v>
      </c>
      <c r="D62" s="5">
        <f>MIN(E52:E55)</f>
        <v>3.7688918072220454E-2</v>
      </c>
      <c r="J62" s="5" t="s">
        <v>88</v>
      </c>
      <c r="K62" s="4">
        <f t="shared" si="2"/>
        <v>0.12129307401464261</v>
      </c>
      <c r="L62" s="4">
        <f t="shared" si="3"/>
        <v>8.4196914256820424E-2</v>
      </c>
      <c r="M62" s="4">
        <f t="shared" si="4"/>
        <v>6.6675066675100009E-2</v>
      </c>
      <c r="N62" s="4">
        <f t="shared" si="5"/>
        <v>8.1241710452460189E-2</v>
      </c>
    </row>
    <row r="63" spans="1:14" x14ac:dyDescent="0.25">
      <c r="J63" s="5" t="s">
        <v>89</v>
      </c>
      <c r="K63" s="4">
        <f t="shared" si="2"/>
        <v>0.12129307401464261</v>
      </c>
      <c r="L63" s="4">
        <f t="shared" si="3"/>
        <v>6.0140653040586016E-2</v>
      </c>
      <c r="M63" s="4">
        <f t="shared" si="4"/>
        <v>6.6675066675100009E-2</v>
      </c>
      <c r="N63" s="4">
        <f t="shared" si="5"/>
        <v>8.1241710452460189E-2</v>
      </c>
    </row>
    <row r="64" spans="1:14" x14ac:dyDescent="0.25">
      <c r="A64" s="7" t="s">
        <v>51</v>
      </c>
      <c r="J64" s="5" t="s">
        <v>90</v>
      </c>
      <c r="K64" s="4">
        <f>MAX(K56:K63)</f>
        <v>0.15594823801882621</v>
      </c>
      <c r="L64" s="4">
        <f>MAX(L56:L63)</f>
        <v>0.10825317547305482</v>
      </c>
      <c r="M64" s="4">
        <f>MAX(M56:M63)</f>
        <v>6.6675066675100009E-2</v>
      </c>
      <c r="N64" s="4">
        <f>MAX(N56:N63)</f>
        <v>0.10445362772459169</v>
      </c>
    </row>
    <row r="65" spans="1:14" x14ac:dyDescent="0.25">
      <c r="J65" s="5" t="s">
        <v>91</v>
      </c>
      <c r="K65" s="4">
        <f>MIN(K56:K63)</f>
        <v>8.6637910010459007E-2</v>
      </c>
      <c r="L65" s="4">
        <f>MIN(L56:L63)</f>
        <v>3.6084391824351608E-2</v>
      </c>
      <c r="M65" s="4">
        <f>MIN(M56:M63)</f>
        <v>2.8575028575042859E-2</v>
      </c>
      <c r="N65" s="4">
        <f>MIN(N56:N63)</f>
        <v>5.8029793180328713E-2</v>
      </c>
    </row>
    <row r="66" spans="1:14" x14ac:dyDescent="0.25">
      <c r="A66" s="8" t="s">
        <v>52</v>
      </c>
      <c r="B66" s="4"/>
      <c r="C66" s="5" t="s">
        <v>63</v>
      </c>
      <c r="D66" s="4">
        <f>SQRT((B52-D$59)^2+(C52-D$60)^2+(D52-D$61)^2+(E52-D$62)^2)</f>
        <v>0.20536375306750543</v>
      </c>
      <c r="E66" s="9"/>
    </row>
    <row r="67" spans="1:14" x14ac:dyDescent="0.25">
      <c r="A67" s="5" t="s">
        <v>53</v>
      </c>
      <c r="B67" s="4">
        <f>SQRT((B$59-B53)^2+(B$60-C53)^2+(B$61-D53)^2+(B$62-E53)^2)</f>
        <v>0.23069153189421701</v>
      </c>
      <c r="C67" s="5" t="s">
        <v>64</v>
      </c>
      <c r="D67" s="4">
        <f>SQRT((B53-D$59)^2+(C53-D$60)^2+(D53-D$61)^2+(E53-D$62)^2)</f>
        <v>0.16621918219181805</v>
      </c>
      <c r="E67" s="9"/>
    </row>
    <row r="68" spans="1:14" x14ac:dyDescent="0.25">
      <c r="A68" s="8" t="s">
        <v>54</v>
      </c>
      <c r="B68" s="4">
        <f>SQRT((B$59-B54)^2+(B$60-C54)^2+(B$61-D54)^2+(B$62-E54)^2)</f>
        <v>0.15991098794070133</v>
      </c>
      <c r="C68" s="5" t="s">
        <v>65</v>
      </c>
      <c r="D68" s="4">
        <f>SQRT((B54-D$59)^2+(C54-D$60)^2+(D54-D$61)^2+(E54-D$62)^2)</f>
        <v>0.13167293680888481</v>
      </c>
      <c r="E68" s="9"/>
    </row>
    <row r="69" spans="1:14" x14ac:dyDescent="0.25">
      <c r="A69" s="5" t="s">
        <v>55</v>
      </c>
      <c r="B69" s="4">
        <f>SQRT((B$59-B55)^2+(B$60-C55)^2+(B$61-D55)^2+(B$62-E55)^2)</f>
        <v>0.20643880112426943</v>
      </c>
      <c r="C69" s="5" t="s">
        <v>66</v>
      </c>
      <c r="D69" s="4">
        <f>SQRT((B55-D$59)^2+(C55-D$60)^2+(D55-D$61)^2+(E55-D$62)^2)</f>
        <v>0.10796269775278119</v>
      </c>
      <c r="E69" s="9"/>
    </row>
    <row r="71" spans="1:14" x14ac:dyDescent="0.25">
      <c r="A71" s="7" t="s">
        <v>56</v>
      </c>
      <c r="J71" s="26"/>
      <c r="K71" s="27" t="s">
        <v>96</v>
      </c>
      <c r="L71" s="27" t="s">
        <v>97</v>
      </c>
      <c r="M71" s="27" t="s">
        <v>98</v>
      </c>
      <c r="N71" s="27" t="s">
        <v>99</v>
      </c>
    </row>
    <row r="72" spans="1:14" x14ac:dyDescent="0.25">
      <c r="J72" s="28" t="s">
        <v>57</v>
      </c>
      <c r="K72" s="26">
        <f>SQRT((K$64-K56)^2+(L$64-L56)^2+(M$64-M56)^2+(N$64-N56)^2)</f>
        <v>3.8100038100057146E-2</v>
      </c>
      <c r="L72" s="26">
        <f>SQRT((K56-K$65)^2+(L56-L$65)^2+(M56-M$65)^2+(N56-N$65)^2)</f>
        <v>0.11030606200818652</v>
      </c>
      <c r="M72" s="26">
        <f>L72/(L72+K72)</f>
        <v>0.74327175181971661</v>
      </c>
      <c r="N72" s="26">
        <f>RANK(M72,M$72:M$79)</f>
        <v>1</v>
      </c>
    </row>
    <row r="73" spans="1:14" x14ac:dyDescent="0.25">
      <c r="A73" s="8" t="s">
        <v>57</v>
      </c>
      <c r="B73" s="4">
        <f>D66/(D66+B66)</f>
        <v>1</v>
      </c>
      <c r="J73" s="27" t="s">
        <v>58</v>
      </c>
      <c r="K73" s="26">
        <f t="shared" ref="K73:K79" si="6">SQRT((K$64-K57)^2+(L$64-L57)^2+(M$64-M57)^2+(N$64-N57)^2)</f>
        <v>0.11030606200818652</v>
      </c>
      <c r="L73" s="26">
        <f t="shared" ref="L73:L79" si="7">SQRT((K57-K$65)^2+(L57-L$65)^2+(M57-M$65)^2+(N57-N$65)^2)</f>
        <v>3.8100038100057146E-2</v>
      </c>
      <c r="M73" s="26">
        <f t="shared" ref="M73:M79" si="8">L73/(L73+K73)</f>
        <v>0.25672824818028328</v>
      </c>
      <c r="N73" s="26">
        <f t="shared" ref="N73:N79" si="9">RANK(M73,M$72:M$79)</f>
        <v>8</v>
      </c>
    </row>
    <row r="74" spans="1:14" x14ac:dyDescent="0.25">
      <c r="A74" s="5" t="s">
        <v>58</v>
      </c>
      <c r="B74" s="4">
        <f>D67/(D67+B67)</f>
        <v>0.41878230113936427</v>
      </c>
      <c r="J74" s="28" t="s">
        <v>59</v>
      </c>
      <c r="K74" s="26">
        <f t="shared" si="6"/>
        <v>5.1503332857036239E-2</v>
      </c>
      <c r="L74" s="26">
        <f t="shared" si="7"/>
        <v>9.2544508963434996E-2</v>
      </c>
      <c r="M74" s="26">
        <f t="shared" si="8"/>
        <v>0.64245675460222773</v>
      </c>
      <c r="N74" s="26">
        <f t="shared" si="9"/>
        <v>4</v>
      </c>
    </row>
    <row r="75" spans="1:14" x14ac:dyDescent="0.25">
      <c r="A75" s="8" t="s">
        <v>59</v>
      </c>
      <c r="B75" s="4">
        <f>D68/(D68+B68)</f>
        <v>0.45157817572407749</v>
      </c>
      <c r="J75" s="27" t="s">
        <v>60</v>
      </c>
      <c r="K75" s="26">
        <f t="shared" si="6"/>
        <v>8.7507311048223513E-2</v>
      </c>
      <c r="L75" s="26">
        <f t="shared" si="7"/>
        <v>5.0686385848448354E-2</v>
      </c>
      <c r="M75" s="26">
        <f t="shared" si="8"/>
        <v>0.36677784144053127</v>
      </c>
      <c r="N75" s="26">
        <f t="shared" si="9"/>
        <v>7</v>
      </c>
    </row>
    <row r="76" spans="1:14" x14ac:dyDescent="0.25">
      <c r="A76" s="5" t="s">
        <v>60</v>
      </c>
      <c r="B76" s="4">
        <f>D69/(D69+B69)</f>
        <v>0.34339116746705123</v>
      </c>
      <c r="J76" s="28" t="s">
        <v>92</v>
      </c>
      <c r="K76" s="26">
        <f t="shared" si="6"/>
        <v>3.8100038100057146E-2</v>
      </c>
      <c r="L76" s="26">
        <f t="shared" si="7"/>
        <v>0.11030606200818652</v>
      </c>
      <c r="M76" s="26">
        <f t="shared" si="8"/>
        <v>0.74327175181971661</v>
      </c>
      <c r="N76" s="26">
        <f t="shared" si="9"/>
        <v>1</v>
      </c>
    </row>
    <row r="77" spans="1:14" x14ac:dyDescent="0.25">
      <c r="J77" s="27" t="s">
        <v>93</v>
      </c>
      <c r="K77" s="26">
        <f t="shared" si="6"/>
        <v>4.5854953073922018E-2</v>
      </c>
      <c r="L77" s="26">
        <f t="shared" si="7"/>
        <v>8.5504444649064426E-2</v>
      </c>
      <c r="M77" s="26">
        <f t="shared" si="8"/>
        <v>0.65091988948805979</v>
      </c>
      <c r="N77" s="26">
        <f t="shared" si="9"/>
        <v>3</v>
      </c>
    </row>
    <row r="78" spans="1:14" x14ac:dyDescent="0.25">
      <c r="A78" s="13" t="s">
        <v>7</v>
      </c>
      <c r="B78" s="13"/>
      <c r="C78" s="13"/>
      <c r="D78" s="16" t="s">
        <v>67</v>
      </c>
      <c r="E78" s="17"/>
      <c r="J78" s="28" t="s">
        <v>94</v>
      </c>
      <c r="K78" s="26">
        <f t="shared" si="6"/>
        <v>4.8150568006087351E-2</v>
      </c>
      <c r="L78" s="26">
        <f t="shared" si="7"/>
        <v>7.4203781666743643E-2</v>
      </c>
      <c r="M78" s="26">
        <f t="shared" si="8"/>
        <v>0.60646623405837718</v>
      </c>
      <c r="N78" s="26">
        <f t="shared" si="9"/>
        <v>5</v>
      </c>
    </row>
    <row r="79" spans="1:14" x14ac:dyDescent="0.25">
      <c r="A79" s="15" t="s">
        <v>61</v>
      </c>
      <c r="B79" s="15"/>
      <c r="C79" s="15"/>
      <c r="D79" s="18">
        <f>RANK(B73,B$73:B$76)</f>
        <v>1</v>
      </c>
      <c r="E79" s="18"/>
      <c r="J79" s="27" t="s">
        <v>95</v>
      </c>
      <c r="K79" s="26">
        <f t="shared" si="6"/>
        <v>6.3675649273642693E-2</v>
      </c>
      <c r="L79" s="26">
        <f t="shared" si="7"/>
        <v>6.1401059457754051E-2</v>
      </c>
      <c r="M79" s="26">
        <f t="shared" si="8"/>
        <v>0.4909072207009646</v>
      </c>
      <c r="N79" s="26">
        <f t="shared" si="9"/>
        <v>6</v>
      </c>
    </row>
    <row r="80" spans="1:14" x14ac:dyDescent="0.25">
      <c r="A80" s="15" t="s">
        <v>9</v>
      </c>
      <c r="B80" s="15"/>
      <c r="C80" s="15"/>
      <c r="D80" s="18">
        <f>RANK(B74,B$73:B$76)</f>
        <v>3</v>
      </c>
      <c r="E80" s="18"/>
    </row>
    <row r="81" spans="1:5" x14ac:dyDescent="0.25">
      <c r="A81" s="15" t="s">
        <v>10</v>
      </c>
      <c r="B81" s="15"/>
      <c r="C81" s="15"/>
      <c r="D81" s="18">
        <f>RANK(B75,B$73:B$76)</f>
        <v>2</v>
      </c>
      <c r="E81" s="18"/>
    </row>
    <row r="82" spans="1:5" x14ac:dyDescent="0.25">
      <c r="A82" s="15" t="s">
        <v>11</v>
      </c>
      <c r="B82" s="15"/>
      <c r="C82" s="15"/>
      <c r="D82" s="18">
        <f>RANK(B76,B$73:B$76)</f>
        <v>4</v>
      </c>
      <c r="E82" s="18"/>
    </row>
  </sheetData>
  <mergeCells count="69">
    <mergeCell ref="E13:E16"/>
    <mergeCell ref="A5:C5"/>
    <mergeCell ref="A6:C6"/>
    <mergeCell ref="A7:C7"/>
    <mergeCell ref="A8:C8"/>
    <mergeCell ref="E8:G8"/>
    <mergeCell ref="E9:G9"/>
    <mergeCell ref="A12:C12"/>
    <mergeCell ref="F12:F16"/>
    <mergeCell ref="A1:E1"/>
    <mergeCell ref="A2:E2"/>
    <mergeCell ref="E5:G5"/>
    <mergeCell ref="E6:G6"/>
    <mergeCell ref="E7:G7"/>
    <mergeCell ref="A13:C13"/>
    <mergeCell ref="A14:C14"/>
    <mergeCell ref="A15:C15"/>
    <mergeCell ref="A17:C17"/>
    <mergeCell ref="A18:C18"/>
    <mergeCell ref="A16:C16"/>
    <mergeCell ref="F17:F21"/>
    <mergeCell ref="F22:F26"/>
    <mergeCell ref="A26:C26"/>
    <mergeCell ref="A21:C21"/>
    <mergeCell ref="E23:E26"/>
    <mergeCell ref="E18:E21"/>
    <mergeCell ref="A19:C19"/>
    <mergeCell ref="A20:C20"/>
    <mergeCell ref="A22:C22"/>
    <mergeCell ref="A23:C23"/>
    <mergeCell ref="A24:C24"/>
    <mergeCell ref="A25:C25"/>
    <mergeCell ref="A57:D57"/>
    <mergeCell ref="A29:C29"/>
    <mergeCell ref="A30:C30"/>
    <mergeCell ref="A33:B34"/>
    <mergeCell ref="C33:F33"/>
    <mergeCell ref="A35:B35"/>
    <mergeCell ref="F27:F31"/>
    <mergeCell ref="E28:E31"/>
    <mergeCell ref="A31:C31"/>
    <mergeCell ref="A36:B36"/>
    <mergeCell ref="A37:B37"/>
    <mergeCell ref="A38:B38"/>
    <mergeCell ref="A40:C40"/>
    <mergeCell ref="A50:E50"/>
    <mergeCell ref="A27:C27"/>
    <mergeCell ref="A28:C28"/>
    <mergeCell ref="D78:E78"/>
    <mergeCell ref="D79:E79"/>
    <mergeCell ref="D80:E80"/>
    <mergeCell ref="D81:E81"/>
    <mergeCell ref="D82:E82"/>
    <mergeCell ref="A78:C78"/>
    <mergeCell ref="A79:C79"/>
    <mergeCell ref="A80:C80"/>
    <mergeCell ref="A81:C81"/>
    <mergeCell ref="A82:C82"/>
    <mergeCell ref="J33:K34"/>
    <mergeCell ref="L33:O33"/>
    <mergeCell ref="J35:K35"/>
    <mergeCell ref="J36:K36"/>
    <mergeCell ref="J37:K37"/>
    <mergeCell ref="J43:K43"/>
    <mergeCell ref="J38:K38"/>
    <mergeCell ref="J39:K39"/>
    <mergeCell ref="J40:K40"/>
    <mergeCell ref="J41:K41"/>
    <mergeCell ref="J42:K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iqbal</dc:creator>
  <cp:lastModifiedBy>lenovo</cp:lastModifiedBy>
  <dcterms:created xsi:type="dcterms:W3CDTF">2020-12-08T07:00:43Z</dcterms:created>
  <dcterms:modified xsi:type="dcterms:W3CDTF">2021-06-12T12:15:14Z</dcterms:modified>
</cp:coreProperties>
</file>